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tfrey\Desktop\Dissertation_publish\Data\"/>
    </mc:Choice>
  </mc:AlternateContent>
  <xr:revisionPtr revIDLastSave="0" documentId="13_ncr:1_{D0D9E51D-4BD8-486F-8A94-E173DF42BEE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Introduction" sheetId="9" r:id="rId1"/>
    <sheet name="Normalisation (P)" sheetId="8" r:id="rId2"/>
    <sheet name="Normalisation (C)" sheetId="7" r:id="rId3"/>
    <sheet name="Normalisation (E)" sheetId="6" r:id="rId4"/>
    <sheet name="Normalisation Risk" sheetId="5" r:id="rId5"/>
    <sheet name="Weighting (P)" sheetId="4" r:id="rId6"/>
    <sheet name="Weighting (C)" sheetId="3" r:id="rId7"/>
    <sheet name="Weighting (E)" sheetId="2" r:id="rId8"/>
    <sheet name="Weighting Risk" sheetId="1" r:id="rId9"/>
  </sheets>
  <calcPr calcId="191029"/>
</workbook>
</file>

<file path=xl/calcChain.xml><?xml version="1.0" encoding="utf-8"?>
<calcChain xmlns="http://schemas.openxmlformats.org/spreadsheetml/2006/main">
  <c r="C13" i="4" l="1"/>
  <c r="D13" i="4"/>
  <c r="E13" i="4"/>
  <c r="F13" i="4"/>
  <c r="C13" i="3"/>
  <c r="D13" i="3"/>
  <c r="E13" i="3"/>
  <c r="D13" i="1"/>
  <c r="C13" i="1"/>
  <c r="F12" i="4"/>
  <c r="E12" i="4"/>
  <c r="D12" i="4"/>
  <c r="C12" i="4"/>
  <c r="E12" i="3"/>
  <c r="D12" i="3"/>
  <c r="C12" i="3"/>
  <c r="G13" i="2"/>
  <c r="H13" i="2"/>
  <c r="I13" i="2"/>
  <c r="J13" i="2"/>
  <c r="K13" i="2"/>
  <c r="L13" i="2"/>
  <c r="F13" i="2"/>
  <c r="E13" i="2"/>
  <c r="D13" i="2"/>
  <c r="C13" i="2"/>
  <c r="D16" i="5" l="1"/>
  <c r="D20" i="5" s="1"/>
  <c r="C16" i="5"/>
  <c r="D15" i="5"/>
  <c r="C15" i="5"/>
  <c r="C19" i="5" s="1"/>
  <c r="D14" i="5"/>
  <c r="C14" i="5"/>
  <c r="D13" i="5"/>
  <c r="C13" i="5"/>
  <c r="G13" i="6"/>
  <c r="H13" i="6"/>
  <c r="I13" i="6"/>
  <c r="J13" i="6"/>
  <c r="K13" i="6"/>
  <c r="L13" i="6"/>
  <c r="G14" i="6"/>
  <c r="H14" i="6"/>
  <c r="I14" i="6"/>
  <c r="J14" i="6"/>
  <c r="K14" i="6"/>
  <c r="L14" i="6"/>
  <c r="G15" i="6"/>
  <c r="H15" i="6"/>
  <c r="I15" i="6"/>
  <c r="J15" i="6"/>
  <c r="K15" i="6"/>
  <c r="L15" i="6"/>
  <c r="L19" i="6" s="1"/>
  <c r="G16" i="6"/>
  <c r="H16" i="6"/>
  <c r="I16" i="6"/>
  <c r="J16" i="6"/>
  <c r="K16" i="6"/>
  <c r="K20" i="6" s="1"/>
  <c r="L16" i="6"/>
  <c r="F16" i="6"/>
  <c r="E16" i="6"/>
  <c r="D16" i="6"/>
  <c r="C16" i="6"/>
  <c r="F15" i="6"/>
  <c r="E15" i="6"/>
  <c r="D15" i="6"/>
  <c r="C15" i="6"/>
  <c r="F14" i="6"/>
  <c r="E14" i="6"/>
  <c r="E18" i="6" s="1"/>
  <c r="D14" i="6"/>
  <c r="C14" i="6"/>
  <c r="F13" i="6"/>
  <c r="F17" i="6" s="1"/>
  <c r="E13" i="6"/>
  <c r="D13" i="6"/>
  <c r="D17" i="6" s="1"/>
  <c r="C13" i="6"/>
  <c r="C17" i="6" s="1"/>
  <c r="E16" i="7"/>
  <c r="D16" i="7"/>
  <c r="C16" i="7"/>
  <c r="E15" i="7"/>
  <c r="D15" i="7"/>
  <c r="C15" i="7"/>
  <c r="E14" i="7"/>
  <c r="E18" i="7" s="1"/>
  <c r="D14" i="7"/>
  <c r="C14" i="7"/>
  <c r="E13" i="7"/>
  <c r="D13" i="7"/>
  <c r="D17" i="7" s="1"/>
  <c r="C13" i="7"/>
  <c r="D13" i="8"/>
  <c r="E13" i="8"/>
  <c r="F13" i="8"/>
  <c r="D14" i="8"/>
  <c r="E14" i="8"/>
  <c r="F14" i="8"/>
  <c r="D15" i="8"/>
  <c r="E15" i="8"/>
  <c r="F15" i="8"/>
  <c r="D16" i="8"/>
  <c r="E16" i="8"/>
  <c r="E20" i="8" s="1"/>
  <c r="F16" i="8"/>
  <c r="C16" i="8"/>
  <c r="C15" i="8"/>
  <c r="C14" i="8"/>
  <c r="C13" i="8"/>
  <c r="D12" i="1"/>
  <c r="C12" i="1"/>
  <c r="D12" i="2"/>
  <c r="E12" i="2"/>
  <c r="F12" i="2"/>
  <c r="G12" i="2"/>
  <c r="H12" i="2"/>
  <c r="I12" i="2"/>
  <c r="J12" i="2"/>
  <c r="K12" i="2"/>
  <c r="L12" i="2"/>
  <c r="C12" i="2"/>
  <c r="C17" i="5" l="1"/>
  <c r="D17" i="5"/>
  <c r="C18" i="5"/>
  <c r="D18" i="5"/>
  <c r="D19" i="5"/>
  <c r="C20" i="5"/>
  <c r="E17" i="6"/>
  <c r="J20" i="6"/>
  <c r="G18" i="6"/>
  <c r="E19" i="6"/>
  <c r="H19" i="6"/>
  <c r="I19" i="6"/>
  <c r="C18" i="6"/>
  <c r="C18" i="7"/>
  <c r="C17" i="7"/>
  <c r="C19" i="6"/>
  <c r="L20" i="6"/>
  <c r="J19" i="6"/>
  <c r="H18" i="6"/>
  <c r="L17" i="6"/>
  <c r="F19" i="6"/>
  <c r="I20" i="6"/>
  <c r="G19" i="6"/>
  <c r="K17" i="6"/>
  <c r="C20" i="6"/>
  <c r="H20" i="6"/>
  <c r="L18" i="6"/>
  <c r="J17" i="6"/>
  <c r="D18" i="6"/>
  <c r="D20" i="6"/>
  <c r="G20" i="6"/>
  <c r="K18" i="6"/>
  <c r="I17" i="6"/>
  <c r="J18" i="6"/>
  <c r="H17" i="6"/>
  <c r="D19" i="6"/>
  <c r="E20" i="6"/>
  <c r="F18" i="6"/>
  <c r="F20" i="6"/>
  <c r="K19" i="6"/>
  <c r="I18" i="6"/>
  <c r="G17" i="6"/>
  <c r="D18" i="7"/>
  <c r="C19" i="7"/>
  <c r="D19" i="7"/>
  <c r="E19" i="7"/>
  <c r="C20" i="7"/>
  <c r="E17" i="7"/>
  <c r="D20" i="7"/>
  <c r="E20" i="7"/>
  <c r="F19" i="8"/>
  <c r="C18" i="8"/>
  <c r="D19" i="8"/>
  <c r="F20" i="8"/>
  <c r="D18" i="8"/>
  <c r="F17" i="8"/>
  <c r="D20" i="8"/>
  <c r="E17" i="8"/>
  <c r="D17" i="8"/>
  <c r="C17" i="8"/>
  <c r="E19" i="8"/>
  <c r="C19" i="8"/>
  <c r="F18" i="8"/>
  <c r="C20" i="8"/>
  <c r="E18" i="8"/>
</calcChain>
</file>

<file path=xl/sharedStrings.xml><?xml version="1.0" encoding="utf-8"?>
<sst xmlns="http://schemas.openxmlformats.org/spreadsheetml/2006/main" count="333" uniqueCount="59">
  <si>
    <t>Type 1 (linear)</t>
  </si>
  <si>
    <t>Type 2 (exponential)</t>
  </si>
  <si>
    <t>Type 4 (incremental)</t>
  </si>
  <si>
    <t>Mean</t>
  </si>
  <si>
    <t>Total Type 1</t>
  </si>
  <si>
    <t>Total Type 2</t>
  </si>
  <si>
    <t>Total Type 3</t>
  </si>
  <si>
    <t>Total Type 4</t>
  </si>
  <si>
    <t>Expert 1</t>
  </si>
  <si>
    <t>Expert 2</t>
  </si>
  <si>
    <t>Expert 3</t>
  </si>
  <si>
    <t>Expert 4</t>
  </si>
  <si>
    <t>Expert 5</t>
  </si>
  <si>
    <t>Expert 6</t>
  </si>
  <si>
    <t>Expert 7</t>
  </si>
  <si>
    <t>Expert 8</t>
  </si>
  <si>
    <t>Expert 9</t>
  </si>
  <si>
    <t>Type 1</t>
  </si>
  <si>
    <t>Type 2</t>
  </si>
  <si>
    <t>Type 3</t>
  </si>
  <si>
    <t>Type 4</t>
  </si>
  <si>
    <t>Current Impact Sensitivity (Charge)</t>
  </si>
  <si>
    <t>Condition of the Ignition Chain</t>
  </si>
  <si>
    <t>Current Impact Sensitivity (Detonator)</t>
  </si>
  <si>
    <t>Complexity of the EOD Operation</t>
  </si>
  <si>
    <t>Main Charge Type</t>
  </si>
  <si>
    <t>Water Depth</t>
  </si>
  <si>
    <t>Condition of Ignition Chain</t>
  </si>
  <si>
    <t>UXO Size</t>
  </si>
  <si>
    <t>Visual Range Under Water</t>
  </si>
  <si>
    <t>Burial State</t>
  </si>
  <si>
    <t>Momentary Current Speed</t>
  </si>
  <si>
    <t>How would you weight the factor's contribution to the consequences of an undesired detonation?</t>
  </si>
  <si>
    <t>How would you weight the factor's contribution to the probability of an undesired detonation?</t>
  </si>
  <si>
    <t>Probability of an Undesired Detonation</t>
  </si>
  <si>
    <t>Consequences of an Undesired Detonation</t>
  </si>
  <si>
    <t>How would you weight the factor's contribution to the complexity of the EOD operation?</t>
  </si>
  <si>
    <t>Standard deviation</t>
  </si>
  <si>
    <t>How would you weight the factor's contribution to the risk of an undesired detonation?</t>
  </si>
  <si>
    <t>How does the factor contribute to the probability of an undesired detonation?</t>
  </si>
  <si>
    <t>How does the factor contribute to the consequences of an undesired detonation?</t>
  </si>
  <si>
    <t>How does the factor contribute to the complexity of the EOD operation?</t>
  </si>
  <si>
    <t>How does the factor contribute to the risk of an undesired detonation?</t>
  </si>
  <si>
    <t>UXO Size (longest dimension)</t>
  </si>
  <si>
    <t>Charge Mass</t>
  </si>
  <si>
    <t>Condition of Ignition Chain (Corrosion)</t>
  </si>
  <si>
    <t>Significant Wave Height</t>
  </si>
  <si>
    <t>UXO Mass</t>
  </si>
  <si>
    <t>Type 3 (root)</t>
  </si>
  <si>
    <t>Introduction</t>
  </si>
  <si>
    <t>Bibliographic information of the dataset:</t>
  </si>
  <si>
    <t>Bibliographic information of the dissertation:</t>
  </si>
  <si>
    <t>Bibliographic information of RUMMs:</t>
  </si>
  <si>
    <t>Contact information:</t>
  </si>
  <si>
    <r>
      <t xml:space="preserve">Frey, Torsten. </t>
    </r>
    <r>
      <rPr>
        <i/>
        <sz val="11"/>
        <color theme="1"/>
        <rFont val="Calibri"/>
        <family val="2"/>
      </rPr>
      <t>A New Risk Assessment Model for Unexploded underwater Military Munitions</t>
    </r>
    <r>
      <rPr>
        <sz val="11"/>
        <color rgb="FF000000"/>
        <rFont val="Calibri"/>
        <family val="2"/>
      </rPr>
      <t xml:space="preserve">. Dissertation. Leipzig University. Leipzig. 2025. DOI: </t>
    </r>
    <r>
      <rPr>
        <sz val="11"/>
        <color theme="0" tint="-0.34998626667073579"/>
        <rFont val="Calibri"/>
        <family val="2"/>
      </rPr>
      <t>10.5281/zenodo.14620239</t>
    </r>
    <r>
      <rPr>
        <sz val="11"/>
        <color rgb="FF000000"/>
        <rFont val="Calibri"/>
        <family val="2"/>
      </rPr>
      <t>.</t>
    </r>
  </si>
  <si>
    <r>
      <t xml:space="preserve">Frey, Torsten. </t>
    </r>
    <r>
      <rPr>
        <i/>
        <sz val="11"/>
        <color theme="1"/>
        <rFont val="Calibri"/>
        <family val="2"/>
      </rPr>
      <t>Risk assessment model for Unexploded underwater Military Munitions (RUMMs)</t>
    </r>
    <r>
      <rPr>
        <sz val="11"/>
        <color rgb="FF000000"/>
        <rFont val="Calibri"/>
        <family val="2"/>
      </rPr>
      <t xml:space="preserve">. v1.01. GEOMAR Helmholtz Centre for Ocean Research Kiel (GEOMAR). Kiel. 2024. DOI: </t>
    </r>
    <r>
      <rPr>
        <sz val="11"/>
        <color theme="0" tint="-0.34998626667073579"/>
        <rFont val="Calibri"/>
        <family val="2"/>
      </rPr>
      <t>10.3289/SW_1_2024</t>
    </r>
    <r>
      <rPr>
        <sz val="11"/>
        <color rgb="FF000000"/>
        <rFont val="Calibri"/>
        <family val="2"/>
      </rPr>
      <t>.</t>
    </r>
  </si>
  <si>
    <r>
      <t xml:space="preserve">Torsten Frey
GEOMAR Helmholtz Centre for Ocean Research Kiel (GEOMAR)
DeepSea Monitoring Group (DSM)
Wischhofstraße 1-3, 24148 Kiel
</t>
    </r>
    <r>
      <rPr>
        <u/>
        <sz val="11"/>
        <color theme="1"/>
        <rFont val="Calibri"/>
        <family val="2"/>
      </rPr>
      <t>E-Mail:</t>
    </r>
    <r>
      <rPr>
        <sz val="11"/>
        <color rgb="FF000000"/>
        <rFont val="Calibri"/>
        <family val="2"/>
      </rPr>
      <t xml:space="preserve"> tfrey@geomar.de
</t>
    </r>
    <r>
      <rPr>
        <u/>
        <sz val="11"/>
        <color theme="1"/>
        <rFont val="Calibri"/>
        <family val="2"/>
      </rPr>
      <t>Phone:</t>
    </r>
    <r>
      <rPr>
        <sz val="11"/>
        <color rgb="FF000000"/>
        <rFont val="Calibri"/>
        <family val="2"/>
      </rPr>
      <t xml:space="preserve"> +49 431 600 2599</t>
    </r>
  </si>
  <si>
    <r>
      <t xml:space="preserve">Frey, Torsten. </t>
    </r>
    <r>
      <rPr>
        <i/>
        <sz val="11"/>
        <color theme="1"/>
        <rFont val="Calibri"/>
        <family val="2"/>
      </rPr>
      <t>A New Risk Assessment Model for Unexploded underwater Military Munitions: Workshop 1</t>
    </r>
    <r>
      <rPr>
        <sz val="11"/>
        <color rgb="FF000000"/>
        <rFont val="Calibri"/>
        <family val="2"/>
      </rPr>
      <t xml:space="preserve">. Leipzig University. Leipzig. 2025. DOI: </t>
    </r>
    <r>
      <rPr>
        <sz val="11"/>
        <color theme="0" tint="-0.34998626667073579"/>
        <rFont val="Calibri"/>
        <family val="2"/>
      </rPr>
      <t>10.25532/OPARA-751</t>
    </r>
    <r>
      <rPr>
        <sz val="11"/>
        <color rgb="FF000000"/>
        <rFont val="Calibri"/>
        <family val="2"/>
      </rPr>
      <t>.</t>
    </r>
  </si>
  <si>
    <r>
      <t xml:space="preserve">This file contains supplementary data to the doctoral thesis </t>
    </r>
    <r>
      <rPr>
        <i/>
        <sz val="11"/>
        <color theme="1"/>
        <rFont val="Calibri"/>
        <family val="2"/>
      </rPr>
      <t>A New Risk Assessment Model for Unexploded underwater Military Munitions</t>
    </r>
    <r>
      <rPr>
        <sz val="11"/>
        <color rgb="FF000000"/>
        <rFont val="Calibri"/>
        <family val="2"/>
      </rPr>
      <t xml:space="preserve"> (see bibliographic information below) and is therefore not self-explanatory. For detailed information, the interested party is referred to Appendices 3 and 4 of the dissertation. The data were produced during the development of the model </t>
    </r>
    <r>
      <rPr>
        <i/>
        <u/>
        <sz val="11"/>
        <color theme="1"/>
        <rFont val="Calibri"/>
        <family val="2"/>
      </rPr>
      <t>R</t>
    </r>
    <r>
      <rPr>
        <i/>
        <sz val="11"/>
        <color theme="1"/>
        <rFont val="Calibri"/>
        <family val="2"/>
      </rPr>
      <t xml:space="preserve">isk assessment model for </t>
    </r>
    <r>
      <rPr>
        <i/>
        <u/>
        <sz val="11"/>
        <color theme="1"/>
        <rFont val="Calibri"/>
        <family val="2"/>
      </rPr>
      <t>U</t>
    </r>
    <r>
      <rPr>
        <i/>
        <sz val="11"/>
        <color theme="1"/>
        <rFont val="Calibri"/>
        <family val="2"/>
      </rPr>
      <t xml:space="preserve">nexploded underwater </t>
    </r>
    <r>
      <rPr>
        <i/>
        <u/>
        <sz val="11"/>
        <color theme="1"/>
        <rFont val="Calibri"/>
        <family val="2"/>
      </rPr>
      <t>M</t>
    </r>
    <r>
      <rPr>
        <i/>
        <sz val="11"/>
        <color theme="1"/>
        <rFont val="Calibri"/>
        <family val="2"/>
      </rPr>
      <t xml:space="preserve">ilitary </t>
    </r>
    <r>
      <rPr>
        <i/>
        <u/>
        <sz val="11"/>
        <color theme="1"/>
        <rFont val="Calibri"/>
        <family val="2"/>
      </rPr>
      <t>M</t>
    </r>
    <r>
      <rPr>
        <i/>
        <sz val="11"/>
        <color theme="1"/>
        <rFont val="Calibri"/>
        <family val="2"/>
      </rPr>
      <t>unition</t>
    </r>
    <r>
      <rPr>
        <i/>
        <u/>
        <sz val="11"/>
        <color theme="1"/>
        <rFont val="Calibri"/>
        <family val="2"/>
      </rPr>
      <t>s</t>
    </r>
    <r>
      <rPr>
        <i/>
        <sz val="11"/>
        <color theme="1"/>
        <rFont val="Calibri"/>
        <family val="2"/>
      </rPr>
      <t xml:space="preserve"> (RUMMs)</t>
    </r>
    <r>
      <rPr>
        <sz val="11"/>
        <color rgb="FF000000"/>
        <rFont val="Calibri"/>
        <family val="2"/>
      </rPr>
      <t xml:space="preserve"> (see bibliographic information below).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</si>
</sst>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i/>
      <sz val="20"/>
      <color rgb="FF135DA1"/>
      <name val="Calibri"/>
      <family val="2"/>
    </font>
    <font>
      <i/>
      <sz val="11"/>
      <color theme="1"/>
      <name val="Calibri"/>
      <family val="2"/>
    </font>
    <font>
      <i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0" tint="-0.34998626667073579"/>
      <name val="Calibri"/>
      <family val="2"/>
    </font>
    <font>
      <u/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85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1" fontId="2" fillId="0" borderId="1" xfId="0" applyNumberFormat="1" applyFont="1" applyBorder="1" applyAlignment="1"/>
    <xf numFmtId="0" fontId="4" fillId="0" borderId="5" xfId="0" applyFont="1" applyBorder="1" applyAlignment="1"/>
    <xf numFmtId="1" fontId="2" fillId="0" borderId="6" xfId="0" applyNumberFormat="1" applyFont="1" applyBorder="1" applyAlignment="1"/>
    <xf numFmtId="0" fontId="4" fillId="0" borderId="7" xfId="0" applyFont="1" applyBorder="1" applyAlignment="1"/>
    <xf numFmtId="2" fontId="0" fillId="0" borderId="8" xfId="0" applyNumberFormat="1" applyFont="1" applyBorder="1" applyAlignment="1"/>
    <xf numFmtId="2" fontId="0" fillId="0" borderId="9" xfId="0" applyNumberFormat="1" applyFont="1" applyBorder="1" applyAlignment="1"/>
    <xf numFmtId="0" fontId="4" fillId="0" borderId="10" xfId="0" applyFont="1" applyBorder="1" applyAlignment="1"/>
    <xf numFmtId="1" fontId="2" fillId="0" borderId="11" xfId="0" applyNumberFormat="1" applyFont="1" applyBorder="1" applyAlignment="1"/>
    <xf numFmtId="1" fontId="2" fillId="0" borderId="12" xfId="0" applyNumberFormat="1" applyFont="1" applyBorder="1" applyAlignment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3" borderId="0" xfId="0" applyFont="1" applyFill="1" applyAlignment="1"/>
    <xf numFmtId="0" fontId="0" fillId="3" borderId="0" xfId="0" applyFont="1" applyFill="1" applyBorder="1" applyAlignment="1"/>
    <xf numFmtId="0" fontId="4" fillId="0" borderId="13" xfId="0" applyFont="1" applyBorder="1" applyAlignment="1"/>
    <xf numFmtId="1" fontId="2" fillId="0" borderId="14" xfId="0" applyNumberFormat="1" applyFont="1" applyBorder="1" applyAlignment="1"/>
    <xf numFmtId="1" fontId="2" fillId="0" borderId="15" xfId="0" applyNumberFormat="1" applyFont="1" applyBorder="1" applyAlignment="1"/>
    <xf numFmtId="0" fontId="2" fillId="0" borderId="1" xfId="0" applyFont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4" fillId="0" borderId="2" xfId="0" applyFont="1" applyBorder="1" applyAlignment="1">
      <alignment horizontal="left"/>
    </xf>
    <xf numFmtId="164" fontId="4" fillId="0" borderId="3" xfId="0" applyNumberFormat="1" applyFont="1" applyBorder="1" applyAlignment="1"/>
    <xf numFmtId="164" fontId="4" fillId="0" borderId="4" xfId="0" applyNumberFormat="1" applyFont="1" applyBorder="1" applyAlignment="1"/>
    <xf numFmtId="164" fontId="4" fillId="3" borderId="3" xfId="0" applyNumberFormat="1" applyFont="1" applyFill="1" applyBorder="1" applyAlignment="1"/>
    <xf numFmtId="1" fontId="2" fillId="0" borderId="11" xfId="0" applyNumberFormat="1" applyFont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7" xfId="0" applyFont="1" applyFill="1" applyBorder="1" applyAlignment="1"/>
    <xf numFmtId="0" fontId="0" fillId="2" borderId="13" xfId="0" applyFont="1" applyFill="1" applyBorder="1" applyAlignment="1">
      <alignment horizontal="center"/>
    </xf>
    <xf numFmtId="0" fontId="4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/>
    <xf numFmtId="0" fontId="4" fillId="0" borderId="12" xfId="0" applyFont="1" applyBorder="1" applyAlignment="1"/>
    <xf numFmtId="2" fontId="4" fillId="0" borderId="8" xfId="0" applyNumberFormat="1" applyFont="1" applyBorder="1" applyAlignment="1"/>
    <xf numFmtId="2" fontId="4" fillId="0" borderId="9" xfId="0" applyNumberFormat="1" applyFont="1" applyBorder="1" applyAlignment="1"/>
    <xf numFmtId="0" fontId="5" fillId="2" borderId="14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0" borderId="1" xfId="0" applyFont="1" applyBorder="1" applyAlignment="1"/>
    <xf numFmtId="9" fontId="0" fillId="0" borderId="1" xfId="1" applyFont="1" applyBorder="1" applyAlignment="1"/>
    <xf numFmtId="0" fontId="0" fillId="0" borderId="6" xfId="0" applyFont="1" applyBorder="1" applyAlignment="1"/>
    <xf numFmtId="9" fontId="0" fillId="0" borderId="6" xfId="1" applyFont="1" applyBorder="1" applyAlignment="1"/>
    <xf numFmtId="9" fontId="0" fillId="0" borderId="8" xfId="1" applyFont="1" applyBorder="1" applyAlignment="1"/>
    <xf numFmtId="9" fontId="0" fillId="0" borderId="9" xfId="1" applyFont="1" applyBorder="1" applyAlignment="1"/>
    <xf numFmtId="0" fontId="0" fillId="3" borderId="0" xfId="0" applyFont="1" applyFill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1" fontId="0" fillId="0" borderId="11" xfId="0" applyNumberFormat="1" applyFont="1" applyBorder="1" applyAlignment="1"/>
    <xf numFmtId="1" fontId="0" fillId="0" borderId="12" xfId="0" applyNumberFormat="1" applyFont="1" applyBorder="1" applyAlignment="1"/>
    <xf numFmtId="1" fontId="0" fillId="0" borderId="1" xfId="0" applyNumberFormat="1" applyFont="1" applyBorder="1" applyAlignment="1"/>
    <xf numFmtId="1" fontId="0" fillId="0" borderId="6" xfId="0" applyNumberFormat="1" applyFont="1" applyBorder="1" applyAlignment="1"/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1" fontId="4" fillId="0" borderId="10" xfId="0" applyNumberFormat="1" applyFont="1" applyBorder="1" applyAlignment="1"/>
    <xf numFmtId="1" fontId="4" fillId="0" borderId="5" xfId="0" applyNumberFormat="1" applyFont="1" applyBorder="1" applyAlignment="1"/>
    <xf numFmtId="9" fontId="0" fillId="0" borderId="1" xfId="1" applyFont="1" applyFill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6" fillId="3" borderId="0" xfId="2" applyFont="1" applyFill="1"/>
    <xf numFmtId="0" fontId="6" fillId="3" borderId="0" xfId="2" applyFont="1" applyFill="1" applyAlignment="1">
      <alignment vertical="top"/>
    </xf>
    <xf numFmtId="0" fontId="7" fillId="3" borderId="0" xfId="2" applyFont="1" applyFill="1" applyAlignment="1">
      <alignment horizontal="center" vertical="top"/>
    </xf>
    <xf numFmtId="0" fontId="6" fillId="3" borderId="0" xfId="2" applyFont="1" applyFill="1" applyAlignment="1">
      <alignment horizontal="left" vertical="top" wrapText="1"/>
    </xf>
    <xf numFmtId="0" fontId="10" fillId="3" borderId="0" xfId="2" applyFont="1" applyFill="1" applyAlignment="1">
      <alignment horizontal="left" vertical="top"/>
    </xf>
    <xf numFmtId="0" fontId="6" fillId="3" borderId="0" xfId="2" applyFont="1" applyFill="1" applyAlignment="1">
      <alignment horizontal="left" vertical="top"/>
    </xf>
    <xf numFmtId="0" fontId="6" fillId="0" borderId="0" xfId="2" applyFont="1"/>
  </cellXfs>
  <cellStyles count="3">
    <cellStyle name="Prozent" xfId="1" builtinId="5"/>
    <cellStyle name="Standard" xfId="0" builtinId="0"/>
    <cellStyle name="Standard 2" xfId="2" xr:uid="{BE0623E6-9689-4CE4-B6CA-D4B098780A82}"/>
  </cellStyles>
  <dxfs count="21"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(P)'!$C$3</c:f>
              <c:strCache>
                <c:ptCount val="1"/>
                <c:pt idx="0">
                  <c:v>Current Impact Sensitivity (Charge)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9DB-43E3-BFAA-84FE291A15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DB-43E3-BFAA-84FE291A15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9DB-43E3-BFAA-84FE291A15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DB-43E3-BFAA-84FE291A15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(P)'!$B$17:$B$20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(P)'!$C$17:$C$20</c:f>
              <c:numCache>
                <c:formatCode>0%</c:formatCode>
                <c:ptCount val="4"/>
                <c:pt idx="0">
                  <c:v>0</c:v>
                </c:pt>
                <c:pt idx="1">
                  <c:v>0.44444444444444442</c:v>
                </c:pt>
                <c:pt idx="2">
                  <c:v>0.1111111111111111</c:v>
                </c:pt>
                <c:pt idx="3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9-4A47-89D9-1AFDE194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(E)'!$E$3</c:f>
              <c:strCache>
                <c:ptCount val="1"/>
                <c:pt idx="0">
                  <c:v>Current Impact Sensitivity (Detonator)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9A-4A82-9FEC-97D9A32C55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9A-4A82-9FEC-97D9A32C55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9A-4A82-9FEC-97D9A32C55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9A-4A82-9FEC-97D9A32C55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(E)'!$E$17:$E$20</c:f>
              <c:numCache>
                <c:formatCode>0%</c:formatCode>
                <c:ptCount val="4"/>
                <c:pt idx="0">
                  <c:v>0.22222222222222221</c:v>
                </c:pt>
                <c:pt idx="1">
                  <c:v>0.44444444444444442</c:v>
                </c:pt>
                <c:pt idx="2">
                  <c:v>0.33333333333333331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9A-4A82-9FEC-97D9A32C5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(E)'!$F$3</c:f>
              <c:strCache>
                <c:ptCount val="1"/>
                <c:pt idx="0">
                  <c:v>UXO Mass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4B-4CDC-BCB8-2851DDF130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4B-4CDC-BCB8-2851DDF130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4B-4CDC-BCB8-2851DDF130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4B-4CDC-BCB8-2851DDF130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(E)'!$F$17:$F$20</c:f>
              <c:numCache>
                <c:formatCode>0%</c:formatCode>
                <c:ptCount val="4"/>
                <c:pt idx="0">
                  <c:v>0.22222222222222221</c:v>
                </c:pt>
                <c:pt idx="1">
                  <c:v>0.1111111111111111</c:v>
                </c:pt>
                <c:pt idx="2">
                  <c:v>0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4B-4CDC-BCB8-2851DDF13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(E)'!$H$3</c:f>
              <c:strCache>
                <c:ptCount val="1"/>
                <c:pt idx="0">
                  <c:v>Visual Range Under Water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47-4BC7-8587-34353F4A76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47-4BC7-8587-34353F4A76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47-4BC7-8587-34353F4A76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7-4BC7-8587-34353F4A76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(E)'!$H$17:$H$20</c:f>
              <c:numCache>
                <c:formatCode>0%</c:formatCode>
                <c:ptCount val="4"/>
                <c:pt idx="0">
                  <c:v>0.1111111111111111</c:v>
                </c:pt>
                <c:pt idx="1">
                  <c:v>0.22222222222222221</c:v>
                </c:pt>
                <c:pt idx="2">
                  <c:v>0.66666666666666663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47-4BC7-8587-34353F4A7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(E)'!$I$3</c:f>
              <c:strCache>
                <c:ptCount val="1"/>
                <c:pt idx="0">
                  <c:v>Burial State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6A-4E40-8D9D-3E67FB6F1E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6A-4E40-8D9D-3E67FB6F1E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6A-4E40-8D9D-3E67FB6F1E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A-4E40-8D9D-3E67FB6F1E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(E)'!$I$17:$I$20</c:f>
              <c:numCache>
                <c:formatCode>0%</c:formatCode>
                <c:ptCount val="4"/>
                <c:pt idx="0">
                  <c:v>0.1111111111111111</c:v>
                </c:pt>
                <c:pt idx="1">
                  <c:v>0.1111111111111111</c:v>
                </c:pt>
                <c:pt idx="2">
                  <c:v>0.22222222222222221</c:v>
                </c:pt>
                <c:pt idx="3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6A-4E40-8D9D-3E67FB6F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(E)'!$J$3</c:f>
              <c:strCache>
                <c:ptCount val="1"/>
                <c:pt idx="0">
                  <c:v>Momentary Current Speed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D1-48C1-AE4A-9BF23B693A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D1-48C1-AE4A-9BF23B693A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D1-48C1-AE4A-9BF23B693A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D1-48C1-AE4A-9BF23B693A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(E)'!$J$17:$J$20</c:f>
              <c:numCache>
                <c:formatCode>0%</c:formatCode>
                <c:ptCount val="4"/>
                <c:pt idx="0">
                  <c:v>0.33333333333333331</c:v>
                </c:pt>
                <c:pt idx="1">
                  <c:v>0.22222222222222221</c:v>
                </c:pt>
                <c:pt idx="2">
                  <c:v>0.1111111111111111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D1-48C1-AE4A-9BF23B69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(E)'!$K$3</c:f>
              <c:strCache>
                <c:ptCount val="1"/>
                <c:pt idx="0">
                  <c:v>Significant Wave Height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2D-43DF-A338-FEAB2237D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2D-43DF-A338-FEAB2237D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2D-43DF-A338-FEAB2237D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2D-43DF-A338-FEAB2237DB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(E)'!$K$17:$K$20</c:f>
              <c:numCache>
                <c:formatCode>0%</c:formatCode>
                <c:ptCount val="4"/>
                <c:pt idx="0">
                  <c:v>0.375</c:v>
                </c:pt>
                <c:pt idx="1">
                  <c:v>0.25</c:v>
                </c:pt>
                <c:pt idx="2">
                  <c:v>0</c:v>
                </c:pt>
                <c:pt idx="3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2D-43DF-A338-FEAB2237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(E)'!$G$3</c:f>
              <c:strCache>
                <c:ptCount val="1"/>
                <c:pt idx="0">
                  <c:v>UXO Size (longest dimension)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C4-492C-9967-FC4CB5165D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C4-492C-9967-FC4CB5165D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C4-492C-9967-FC4CB5165D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1C4-492C-9967-FC4CB5165D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(E)'!$G$17:$G$20</c:f>
              <c:numCache>
                <c:formatCode>0%</c:formatCode>
                <c:ptCount val="4"/>
                <c:pt idx="0">
                  <c:v>0.22222222222222221</c:v>
                </c:pt>
                <c:pt idx="1">
                  <c:v>0.1111111111111111</c:v>
                </c:pt>
                <c:pt idx="2">
                  <c:v>0.1111111111111111</c:v>
                </c:pt>
                <c:pt idx="3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C4-492C-9967-FC4CB5165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(E)'!$L$3</c:f>
              <c:strCache>
                <c:ptCount val="1"/>
                <c:pt idx="0">
                  <c:v>Water Depth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B7-41B1-9918-F3A60012E3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B7-41B1-9918-F3A60012E3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B7-41B1-9918-F3A60012E3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B7-41B1-9918-F3A60012E3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(E)'!$L$17:$L$20</c:f>
              <c:numCache>
                <c:formatCode>0%</c:formatCode>
                <c:ptCount val="4"/>
                <c:pt idx="0">
                  <c:v>0.22222222222222221</c:v>
                </c:pt>
                <c:pt idx="1">
                  <c:v>0.1111111111111111</c:v>
                </c:pt>
                <c:pt idx="2">
                  <c:v>0.1111111111111111</c:v>
                </c:pt>
                <c:pt idx="3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B7-41B1-9918-F3A60012E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Risk'!$C$3</c:f>
              <c:strCache>
                <c:ptCount val="1"/>
                <c:pt idx="0">
                  <c:v>Probability of an Undesired Detonation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AD-4372-8AF8-C39F907AD0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AD-4372-8AF8-C39F907AD0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AD-4372-8AF8-C39F907AD0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AD-4372-8AF8-C39F907AD0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Risk'!$C$17:$C$20</c:f>
              <c:numCache>
                <c:formatCode>0%</c:formatCode>
                <c:ptCount val="4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AD-4372-8AF8-C39F907AD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Risk'!$D$3</c:f>
              <c:strCache>
                <c:ptCount val="1"/>
                <c:pt idx="0">
                  <c:v>Consequences of an Undesired Detonation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6D-4D19-9735-72C178722C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6D-4D19-9735-72C178722C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6D-4D19-9735-72C178722C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D-4D19-9735-72C178722C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Risk'!$D$17:$D$20</c:f>
              <c:numCache>
                <c:formatCode>0%</c:formatCode>
                <c:ptCount val="4"/>
                <c:pt idx="0">
                  <c:v>0.66666666666666663</c:v>
                </c:pt>
                <c:pt idx="1">
                  <c:v>0.1111111111111111</c:v>
                </c:pt>
                <c:pt idx="2">
                  <c:v>0.1111111111111111</c:v>
                </c:pt>
                <c:pt idx="3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6D-4D19-9735-72C17872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(P)'!$D$3</c:f>
              <c:strCache>
                <c:ptCount val="1"/>
                <c:pt idx="0">
                  <c:v>Condition of the Ignition Chain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8E-46CD-AE15-16C714D666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8E-46CD-AE15-16C714D666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8E-46CD-AE15-16C714D666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8E-46CD-AE15-16C714D66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(P)'!$B$17:$B$20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(P)'!$D$17:$D$20</c:f>
              <c:numCache>
                <c:formatCode>0%</c:formatCode>
                <c:ptCount val="4"/>
                <c:pt idx="0">
                  <c:v>0.1111111111111111</c:v>
                </c:pt>
                <c:pt idx="1">
                  <c:v>0.22222222222222221</c:v>
                </c:pt>
                <c:pt idx="2">
                  <c:v>0.55555555555555558</c:v>
                </c:pt>
                <c:pt idx="3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8E-46CD-AE15-16C714D66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(P)'!$E$3</c:f>
              <c:strCache>
                <c:ptCount val="1"/>
                <c:pt idx="0">
                  <c:v>Current Impact Sensitivity (Detonator)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5A-43EA-9920-143238DF12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5A-43EA-9920-143238DF12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5A-43EA-9920-143238DF12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5A-43EA-9920-143238DF12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(P)'!$B$17:$B$20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(P)'!$E$17:$E$20</c:f>
              <c:numCache>
                <c:formatCode>0%</c:formatCode>
                <c:ptCount val="4"/>
                <c:pt idx="0">
                  <c:v>0.1111111111111111</c:v>
                </c:pt>
                <c:pt idx="1">
                  <c:v>0.33333333333333331</c:v>
                </c:pt>
                <c:pt idx="2">
                  <c:v>0.55555555555555558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5A-43EA-9920-143238DF1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(P)'!$F$3</c:f>
              <c:strCache>
                <c:ptCount val="1"/>
                <c:pt idx="0">
                  <c:v>Complexity of the EOD Operation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3-455C-AF38-4925A94C14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43-455C-AF38-4925A94C14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43-455C-AF38-4925A94C14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43-455C-AF38-4925A94C1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(P)'!$B$17:$B$20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(P)'!$F$17:$F$20</c:f>
              <c:numCache>
                <c:formatCode>0%</c:formatCode>
                <c:ptCount val="4"/>
                <c:pt idx="0">
                  <c:v>0.1111111111111111</c:v>
                </c:pt>
                <c:pt idx="1">
                  <c:v>0.1111111111111111</c:v>
                </c:pt>
                <c:pt idx="2">
                  <c:v>0.33333333333333331</c:v>
                </c:pt>
                <c:pt idx="3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43-455C-AF38-4925A94C1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(C)'!$C$3</c:f>
              <c:strCache>
                <c:ptCount val="1"/>
                <c:pt idx="0">
                  <c:v>Main Charge Type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F7-4E58-907D-EB62EC5A5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F7-4E58-907D-EB62EC5A5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F7-4E58-907D-EB62EC5A56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7-4E58-907D-EB62EC5A56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(C)'!$C$17:$C$20</c:f>
              <c:numCache>
                <c:formatCode>0%</c:formatCode>
                <c:ptCount val="4"/>
                <c:pt idx="0">
                  <c:v>0.1111111111111111</c:v>
                </c:pt>
                <c:pt idx="1">
                  <c:v>0.22222222222222221</c:v>
                </c:pt>
                <c:pt idx="2">
                  <c:v>0.1111111111111111</c:v>
                </c:pt>
                <c:pt idx="3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F7-4E58-907D-EB62EC5A5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(C)'!$D$3</c:f>
              <c:strCache>
                <c:ptCount val="1"/>
                <c:pt idx="0">
                  <c:v>Charge Mass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D5-4AD1-97C2-3B8DE92336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D5-4AD1-97C2-3B8DE92336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D5-4AD1-97C2-3B8DE92336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D5-4AD1-97C2-3B8DE92336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(C)'!$D$17:$D$20</c:f>
              <c:numCache>
                <c:formatCode>0%</c:formatCode>
                <c:ptCount val="4"/>
                <c:pt idx="0">
                  <c:v>0.44444444444444442</c:v>
                </c:pt>
                <c:pt idx="1">
                  <c:v>0.33333333333333331</c:v>
                </c:pt>
                <c:pt idx="2">
                  <c:v>0.22222222222222221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D5-4AD1-97C2-3B8DE9233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(C)'!$E$3</c:f>
              <c:strCache>
                <c:ptCount val="1"/>
                <c:pt idx="0">
                  <c:v>Water Depth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2C-4F27-A996-0AB653C06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2C-4F27-A996-0AB653C06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2C-4F27-A996-0AB653C062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2C-4F27-A996-0AB653C062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(C)'!$E$17:$E$20</c:f>
              <c:numCache>
                <c:formatCode>0%</c:formatCode>
                <c:ptCount val="4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2C-4F27-A996-0AB653C0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(E)'!$C$3</c:f>
              <c:strCache>
                <c:ptCount val="1"/>
                <c:pt idx="0">
                  <c:v>Current Impact Sensitivity (Charge)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F1-48B6-9571-D9B94132A6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F1-48B6-9571-D9B94132A6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F1-48B6-9571-D9B94132A6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F1-48B6-9571-D9B94132A6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(E)'!$C$17:$C$20</c:f>
              <c:numCache>
                <c:formatCode>0%</c:formatCode>
                <c:ptCount val="4"/>
                <c:pt idx="0">
                  <c:v>0.5</c:v>
                </c:pt>
                <c:pt idx="1">
                  <c:v>0.125</c:v>
                </c:pt>
                <c:pt idx="2">
                  <c:v>0.125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F1-48B6-9571-D9B94132A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'Normalisation (E)'!$D$3</c:f>
              <c:strCache>
                <c:ptCount val="1"/>
                <c:pt idx="0">
                  <c:v>Condition of Ignition Chain (Corrosion)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D-447A-86B4-15E9CE52CC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5D-447A-86B4-15E9CE52CC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5D-447A-86B4-15E9CE52CC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5D-447A-86B4-15E9CE52CC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'Normalisation (C)'!$B$17:$B$20</c:f>
              <c:strCache>
                <c:ptCount val="4"/>
                <c:pt idx="0">
                  <c:v>Type 1</c:v>
                </c:pt>
                <c:pt idx="1">
                  <c:v>Type 2</c:v>
                </c:pt>
                <c:pt idx="2">
                  <c:v>Type 3</c:v>
                </c:pt>
                <c:pt idx="3">
                  <c:v>Type 4</c:v>
                </c:pt>
              </c:strCache>
            </c:strRef>
          </c:cat>
          <c:val>
            <c:numRef>
              <c:f>'Normalisation (E)'!$D$17:$D$20</c:f>
              <c:numCache>
                <c:formatCode>0%</c:formatCode>
                <c:ptCount val="4"/>
                <c:pt idx="0">
                  <c:v>0.22222222222222221</c:v>
                </c:pt>
                <c:pt idx="1">
                  <c:v>0.33333333333333331</c:v>
                </c:pt>
                <c:pt idx="2">
                  <c:v>0.44444444444444442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5D-447A-86B4-15E9CE52C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de-DE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3266</xdr:colOff>
      <xdr:row>21</xdr:row>
      <xdr:rowOff>180702</xdr:rowOff>
    </xdr:from>
    <xdr:to>
      <xdr:col>4</xdr:col>
      <xdr:colOff>61895</xdr:colOff>
      <xdr:row>35</xdr:row>
      <xdr:rowOff>109902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15FA1B3-B7BA-4667-A2AE-494FD3382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293915</xdr:colOff>
      <xdr:row>21</xdr:row>
      <xdr:rowOff>185056</xdr:rowOff>
    </xdr:from>
    <xdr:to>
      <xdr:col>7</xdr:col>
      <xdr:colOff>352543</xdr:colOff>
      <xdr:row>35</xdr:row>
      <xdr:rowOff>114256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9F344C70-8BF7-4437-BA6F-C87EE694C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192406</xdr:colOff>
      <xdr:row>37</xdr:row>
      <xdr:rowOff>3811</xdr:rowOff>
    </xdr:from>
    <xdr:to>
      <xdr:col>4</xdr:col>
      <xdr:colOff>55092</xdr:colOff>
      <xdr:row>50</xdr:row>
      <xdr:rowOff>118068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037E9C3-2DF3-4D3E-A92C-6A75EA60B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301261</xdr:colOff>
      <xdr:row>36</xdr:row>
      <xdr:rowOff>183425</xdr:rowOff>
    </xdr:from>
    <xdr:to>
      <xdr:col>7</xdr:col>
      <xdr:colOff>359889</xdr:colOff>
      <xdr:row>50</xdr:row>
      <xdr:rowOff>112625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5043F369-ADE5-4422-968C-B0D03A32B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187779</xdr:colOff>
      <xdr:row>21</xdr:row>
      <xdr:rowOff>182065</xdr:rowOff>
    </xdr:from>
    <xdr:to>
      <xdr:col>4</xdr:col>
      <xdr:colOff>58085</xdr:colOff>
      <xdr:row>35</xdr:row>
      <xdr:rowOff>111265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6DA45C46-3128-462E-BA11-6753C8C02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293914</xdr:colOff>
      <xdr:row>21</xdr:row>
      <xdr:rowOff>185056</xdr:rowOff>
    </xdr:from>
    <xdr:to>
      <xdr:col>7</xdr:col>
      <xdr:colOff>352542</xdr:colOff>
      <xdr:row>35</xdr:row>
      <xdr:rowOff>114256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9197C7F-0CFF-4254-853B-71CDB2E8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190502</xdr:colOff>
      <xdr:row>36</xdr:row>
      <xdr:rowOff>185056</xdr:rowOff>
    </xdr:from>
    <xdr:to>
      <xdr:col>4</xdr:col>
      <xdr:colOff>53188</xdr:colOff>
      <xdr:row>50</xdr:row>
      <xdr:rowOff>114256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DA1D8A7-44E7-4881-A57D-D1F315DB1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180702</xdr:colOff>
      <xdr:row>22</xdr:row>
      <xdr:rowOff>3810</xdr:rowOff>
    </xdr:from>
    <xdr:to>
      <xdr:col>4</xdr:col>
      <xdr:colOff>54274</xdr:colOff>
      <xdr:row>35</xdr:row>
      <xdr:rowOff>118067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D32BF18-9E7B-4126-BFDF-BF4E33317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297451</xdr:colOff>
      <xdr:row>21</xdr:row>
      <xdr:rowOff>185056</xdr:rowOff>
    </xdr:from>
    <xdr:to>
      <xdr:col>7</xdr:col>
      <xdr:colOff>356079</xdr:colOff>
      <xdr:row>35</xdr:row>
      <xdr:rowOff>114256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8FCED64-E086-4B67-A4FE-9D89A5BF8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601430</xdr:colOff>
      <xdr:row>21</xdr:row>
      <xdr:rowOff>185056</xdr:rowOff>
    </xdr:from>
    <xdr:to>
      <xdr:col>10</xdr:col>
      <xdr:colOff>660059</xdr:colOff>
      <xdr:row>35</xdr:row>
      <xdr:rowOff>114256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897AFAE-5A28-4019-B05B-CC7B824EF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929101</xdr:colOff>
      <xdr:row>21</xdr:row>
      <xdr:rowOff>185056</xdr:rowOff>
    </xdr:from>
    <xdr:to>
      <xdr:col>13</xdr:col>
      <xdr:colOff>987730</xdr:colOff>
      <xdr:row>35</xdr:row>
      <xdr:rowOff>114256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82ADFD17-CB2B-4E88-A43A-E5FBAD40D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37</xdr:row>
      <xdr:rowOff>0</xdr:rowOff>
    </xdr:from>
    <xdr:to>
      <xdr:col>4</xdr:col>
      <xdr:colOff>58629</xdr:colOff>
      <xdr:row>50</xdr:row>
      <xdr:rowOff>114257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DB9EB7A-AAE0-4FF8-8DDE-990B68B82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297451</xdr:colOff>
      <xdr:row>36</xdr:row>
      <xdr:rowOff>185056</xdr:rowOff>
    </xdr:from>
    <xdr:to>
      <xdr:col>7</xdr:col>
      <xdr:colOff>356079</xdr:colOff>
      <xdr:row>50</xdr:row>
      <xdr:rowOff>114256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4F72019-0B42-4625-A096-110B96B46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601430</xdr:colOff>
      <xdr:row>36</xdr:row>
      <xdr:rowOff>185056</xdr:rowOff>
    </xdr:from>
    <xdr:to>
      <xdr:col>10</xdr:col>
      <xdr:colOff>660059</xdr:colOff>
      <xdr:row>50</xdr:row>
      <xdr:rowOff>114256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EACC27A-1EA7-4034-B66E-23785E12A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929101</xdr:colOff>
      <xdr:row>36</xdr:row>
      <xdr:rowOff>185056</xdr:rowOff>
    </xdr:from>
    <xdr:to>
      <xdr:col>13</xdr:col>
      <xdr:colOff>987730</xdr:colOff>
      <xdr:row>50</xdr:row>
      <xdr:rowOff>114256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ACAA69CC-77BC-4B51-ACD3-B57397343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1261384</xdr:colOff>
      <xdr:row>21</xdr:row>
      <xdr:rowOff>185056</xdr:rowOff>
    </xdr:from>
    <xdr:to>
      <xdr:col>16</xdr:col>
      <xdr:colOff>1320012</xdr:colOff>
      <xdr:row>35</xdr:row>
      <xdr:rowOff>114256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FBF0316-D88F-4686-AEA2-0D548F943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1261384</xdr:colOff>
      <xdr:row>36</xdr:row>
      <xdr:rowOff>185056</xdr:rowOff>
    </xdr:from>
    <xdr:to>
      <xdr:col>16</xdr:col>
      <xdr:colOff>1320012</xdr:colOff>
      <xdr:row>50</xdr:row>
      <xdr:rowOff>114256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14DCD470-12EB-496A-9F97-2146A5470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185057</xdr:colOff>
      <xdr:row>21</xdr:row>
      <xdr:rowOff>185056</xdr:rowOff>
    </xdr:from>
    <xdr:to>
      <xdr:col>4</xdr:col>
      <xdr:colOff>47743</xdr:colOff>
      <xdr:row>35</xdr:row>
      <xdr:rowOff>114256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A3D6E46-0C5C-4CD7-9892-E5CBFC3A0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274860</xdr:colOff>
      <xdr:row>22</xdr:row>
      <xdr:rowOff>0</xdr:rowOff>
    </xdr:from>
    <xdr:to>
      <xdr:col>7</xdr:col>
      <xdr:colOff>333488</xdr:colOff>
      <xdr:row>35</xdr:row>
      <xdr:rowOff>114257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B9772C0-CDEE-4BF9-BB51-89D45C2D0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6774-8094-43E6-B784-146CD39F43D5}">
  <dimension ref="A1:D33"/>
  <sheetViews>
    <sheetView tabSelected="1" zoomScaleNormal="100" workbookViewId="0">
      <selection activeCell="B6" sqref="B6"/>
    </sheetView>
  </sheetViews>
  <sheetFormatPr baseColWidth="10" defaultColWidth="0" defaultRowHeight="0" customHeight="1" zeroHeight="1" x14ac:dyDescent="0.3"/>
  <cols>
    <col min="1" max="1" width="11.5546875" style="78" customWidth="1"/>
    <col min="2" max="2" width="167.6640625" style="79" customWidth="1"/>
    <col min="3" max="3" width="11.5546875" style="78" customWidth="1"/>
    <col min="4" max="4" width="0" style="84" hidden="1" customWidth="1"/>
    <col min="5" max="16384" width="11.5546875" style="84" hidden="1"/>
  </cols>
  <sheetData>
    <row r="1" spans="2:2" s="78" customFormat="1" ht="14.4" x14ac:dyDescent="0.3">
      <c r="B1" s="79"/>
    </row>
    <row r="2" spans="2:2" s="78" customFormat="1" ht="25.8" x14ac:dyDescent="0.3">
      <c r="B2" s="80" t="s">
        <v>49</v>
      </c>
    </row>
    <row r="3" spans="2:2" s="78" customFormat="1" ht="14.4" x14ac:dyDescent="0.3">
      <c r="B3" s="79"/>
    </row>
    <row r="4" spans="2:2" s="78" customFormat="1" ht="44.4" customHeight="1" x14ac:dyDescent="0.3">
      <c r="B4" s="81" t="s">
        <v>58</v>
      </c>
    </row>
    <row r="5" spans="2:2" s="78" customFormat="1" ht="14.4" x14ac:dyDescent="0.3">
      <c r="B5" s="79"/>
    </row>
    <row r="6" spans="2:2" s="78" customFormat="1" ht="14.4" x14ac:dyDescent="0.3">
      <c r="B6" s="82" t="s">
        <v>50</v>
      </c>
    </row>
    <row r="7" spans="2:2" s="78" customFormat="1" ht="14.4" x14ac:dyDescent="0.3">
      <c r="B7" s="83" t="s">
        <v>57</v>
      </c>
    </row>
    <row r="8" spans="2:2" s="78" customFormat="1" ht="14.4" x14ac:dyDescent="0.3">
      <c r="B8" s="79"/>
    </row>
    <row r="9" spans="2:2" s="78" customFormat="1" ht="14.4" x14ac:dyDescent="0.3">
      <c r="B9" s="82" t="s">
        <v>51</v>
      </c>
    </row>
    <row r="10" spans="2:2" s="78" customFormat="1" ht="14.4" x14ac:dyDescent="0.3">
      <c r="B10" s="83" t="s">
        <v>54</v>
      </c>
    </row>
    <row r="11" spans="2:2" s="78" customFormat="1" ht="14.4" x14ac:dyDescent="0.3">
      <c r="B11" s="79"/>
    </row>
    <row r="12" spans="2:2" s="78" customFormat="1" ht="14.4" x14ac:dyDescent="0.3">
      <c r="B12" s="82" t="s">
        <v>52</v>
      </c>
    </row>
    <row r="13" spans="2:2" s="78" customFormat="1" ht="14.4" x14ac:dyDescent="0.3">
      <c r="B13" s="83" t="s">
        <v>55</v>
      </c>
    </row>
    <row r="14" spans="2:2" s="78" customFormat="1" ht="14.4" x14ac:dyDescent="0.3">
      <c r="B14" s="79"/>
    </row>
    <row r="15" spans="2:2" s="78" customFormat="1" ht="14.4" x14ac:dyDescent="0.3">
      <c r="B15" s="82" t="s">
        <v>53</v>
      </c>
    </row>
    <row r="16" spans="2:2" s="78" customFormat="1" ht="85.8" customHeight="1" x14ac:dyDescent="0.3">
      <c r="B16" s="81" t="s">
        <v>56</v>
      </c>
    </row>
    <row r="17" spans="2:2" s="78" customFormat="1" ht="14.4" x14ac:dyDescent="0.3">
      <c r="B17" s="79"/>
    </row>
    <row r="18" spans="2:2" s="78" customFormat="1" ht="14.4" hidden="1" x14ac:dyDescent="0.3">
      <c r="B18" s="79"/>
    </row>
    <row r="19" spans="2:2" s="78" customFormat="1" ht="14.4" hidden="1" x14ac:dyDescent="0.3">
      <c r="B19" s="79"/>
    </row>
    <row r="20" spans="2:2" s="78" customFormat="1" ht="14.4" hidden="1" x14ac:dyDescent="0.3">
      <c r="B20" s="79"/>
    </row>
    <row r="21" spans="2:2" s="78" customFormat="1" ht="14.4" hidden="1" x14ac:dyDescent="0.3">
      <c r="B21" s="79"/>
    </row>
    <row r="22" spans="2:2" s="78" customFormat="1" ht="14.4" hidden="1" x14ac:dyDescent="0.3">
      <c r="B22" s="79"/>
    </row>
    <row r="23" spans="2:2" s="78" customFormat="1" ht="14.4" hidden="1" x14ac:dyDescent="0.3">
      <c r="B23" s="79"/>
    </row>
    <row r="24" spans="2:2" s="78" customFormat="1" ht="14.4" hidden="1" x14ac:dyDescent="0.3">
      <c r="B24" s="79"/>
    </row>
    <row r="25" spans="2:2" s="78" customFormat="1" ht="14.4" hidden="1" x14ac:dyDescent="0.3">
      <c r="B25" s="79"/>
    </row>
    <row r="26" spans="2:2" s="78" customFormat="1" ht="14.4" hidden="1" x14ac:dyDescent="0.3">
      <c r="B26" s="79"/>
    </row>
    <row r="27" spans="2:2" s="78" customFormat="1" ht="14.4" hidden="1" x14ac:dyDescent="0.3">
      <c r="B27" s="79"/>
    </row>
    <row r="28" spans="2:2" s="78" customFormat="1" ht="14.4" hidden="1" x14ac:dyDescent="0.3">
      <c r="B28" s="79"/>
    </row>
    <row r="29" spans="2:2" s="78" customFormat="1" ht="14.4" hidden="1" x14ac:dyDescent="0.3">
      <c r="B29" s="79"/>
    </row>
    <row r="30" spans="2:2" s="78" customFormat="1" ht="14.4" hidden="1" x14ac:dyDescent="0.3">
      <c r="B30" s="79"/>
    </row>
    <row r="31" spans="2:2" s="78" customFormat="1" ht="14.4" hidden="1" x14ac:dyDescent="0.3">
      <c r="B31" s="79"/>
    </row>
    <row r="32" spans="2:2" s="78" customFormat="1" ht="14.4" hidden="1" x14ac:dyDescent="0.3">
      <c r="B32" s="79"/>
    </row>
    <row r="33" spans="2:2" s="78" customFormat="1" ht="14.4" hidden="1" x14ac:dyDescent="0.3">
      <c r="B33" s="79"/>
    </row>
  </sheetData>
  <sheetProtection sheet="1" objects="1" scenarios="1" selectLockedCells="1" selectUnlockedCells="1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L52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6" width="21.5546875" customWidth="1"/>
    <col min="7" max="8" width="21.5546875" style="15" customWidth="1"/>
    <col min="9" max="12" width="21.5546875" hidden="1"/>
    <col min="13" max="16384" width="14.44140625" hidden="1"/>
  </cols>
  <sheetData>
    <row r="1" spans="1:8" s="15" customFormat="1" ht="14.4" customHeight="1" thickBot="1" x14ac:dyDescent="0.3">
      <c r="B1" s="16"/>
      <c r="C1" s="16"/>
      <c r="D1" s="16"/>
      <c r="E1" s="16"/>
      <c r="F1" s="16"/>
    </row>
    <row r="2" spans="1:8" ht="14.4" customHeight="1" x14ac:dyDescent="0.25">
      <c r="B2" s="11"/>
      <c r="C2" s="34" t="s">
        <v>39</v>
      </c>
      <c r="D2" s="12"/>
      <c r="E2" s="12"/>
      <c r="F2" s="13"/>
    </row>
    <row r="3" spans="1:8" s="1" customFormat="1" ht="27" thickBot="1" x14ac:dyDescent="0.3">
      <c r="A3" s="64"/>
      <c r="B3" s="45"/>
      <c r="C3" s="65" t="s">
        <v>21</v>
      </c>
      <c r="D3" s="65" t="s">
        <v>22</v>
      </c>
      <c r="E3" s="65" t="s">
        <v>23</v>
      </c>
      <c r="F3" s="66" t="s">
        <v>24</v>
      </c>
      <c r="G3" s="64"/>
      <c r="H3" s="64"/>
    </row>
    <row r="4" spans="1:8" ht="14.4" customHeight="1" x14ac:dyDescent="0.25">
      <c r="B4" s="46" t="s">
        <v>8</v>
      </c>
      <c r="C4" s="47" t="s">
        <v>2</v>
      </c>
      <c r="D4" s="47" t="s">
        <v>48</v>
      </c>
      <c r="E4" s="47" t="s">
        <v>48</v>
      </c>
      <c r="F4" s="48" t="s">
        <v>0</v>
      </c>
    </row>
    <row r="5" spans="1:8" ht="14.4" customHeight="1" x14ac:dyDescent="0.25">
      <c r="B5" s="3" t="s">
        <v>9</v>
      </c>
      <c r="C5" s="20" t="s">
        <v>48</v>
      </c>
      <c r="D5" s="20" t="s">
        <v>48</v>
      </c>
      <c r="E5" s="20" t="s">
        <v>48</v>
      </c>
      <c r="F5" s="24" t="s">
        <v>1</v>
      </c>
    </row>
    <row r="6" spans="1:8" ht="14.4" customHeight="1" x14ac:dyDescent="0.25">
      <c r="B6" s="3" t="s">
        <v>10</v>
      </c>
      <c r="C6" s="20" t="s">
        <v>1</v>
      </c>
      <c r="D6" s="20" t="s">
        <v>48</v>
      </c>
      <c r="E6" s="20" t="s">
        <v>48</v>
      </c>
      <c r="F6" s="24" t="s">
        <v>2</v>
      </c>
    </row>
    <row r="7" spans="1:8" ht="14.4" customHeight="1" x14ac:dyDescent="0.25">
      <c r="B7" s="3" t="s">
        <v>11</v>
      </c>
      <c r="C7" s="20" t="s">
        <v>1</v>
      </c>
      <c r="D7" s="20" t="s">
        <v>48</v>
      </c>
      <c r="E7" s="20" t="s">
        <v>1</v>
      </c>
      <c r="F7" s="24" t="s">
        <v>2</v>
      </c>
    </row>
    <row r="8" spans="1:8" ht="14.4" customHeight="1" x14ac:dyDescent="0.25">
      <c r="B8" s="3" t="s">
        <v>12</v>
      </c>
      <c r="C8" s="20" t="s">
        <v>2</v>
      </c>
      <c r="D8" s="20" t="s">
        <v>2</v>
      </c>
      <c r="E8" s="20" t="s">
        <v>1</v>
      </c>
      <c r="F8" s="24" t="s">
        <v>48</v>
      </c>
    </row>
    <row r="9" spans="1:8" ht="14.4" customHeight="1" x14ac:dyDescent="0.25">
      <c r="B9" s="3" t="s">
        <v>13</v>
      </c>
      <c r="C9" s="20" t="s">
        <v>2</v>
      </c>
      <c r="D9" s="20" t="s">
        <v>1</v>
      </c>
      <c r="E9" s="20" t="s">
        <v>48</v>
      </c>
      <c r="F9" s="24" t="s">
        <v>48</v>
      </c>
    </row>
    <row r="10" spans="1:8" ht="14.4" customHeight="1" x14ac:dyDescent="0.25">
      <c r="B10" s="3" t="s">
        <v>14</v>
      </c>
      <c r="C10" s="20" t="s">
        <v>1</v>
      </c>
      <c r="D10" s="20" t="s">
        <v>0</v>
      </c>
      <c r="E10" s="20" t="s">
        <v>1</v>
      </c>
      <c r="F10" s="24" t="s">
        <v>48</v>
      </c>
    </row>
    <row r="11" spans="1:8" ht="14.4" customHeight="1" x14ac:dyDescent="0.25">
      <c r="B11" s="3" t="s">
        <v>15</v>
      </c>
      <c r="C11" s="20" t="s">
        <v>2</v>
      </c>
      <c r="D11" s="20" t="s">
        <v>48</v>
      </c>
      <c r="E11" s="20" t="s">
        <v>48</v>
      </c>
      <c r="F11" s="24" t="s">
        <v>2</v>
      </c>
    </row>
    <row r="12" spans="1:8" ht="14.4" customHeight="1" thickBot="1" x14ac:dyDescent="0.3">
      <c r="B12" s="5" t="s">
        <v>16</v>
      </c>
      <c r="C12" s="49" t="s">
        <v>1</v>
      </c>
      <c r="D12" s="49" t="s">
        <v>1</v>
      </c>
      <c r="E12" s="49" t="s">
        <v>0</v>
      </c>
      <c r="F12" s="50" t="s">
        <v>2</v>
      </c>
    </row>
    <row r="13" spans="1:8" ht="14.4" customHeight="1" x14ac:dyDescent="0.25">
      <c r="B13" s="8" t="s">
        <v>4</v>
      </c>
      <c r="C13" s="67">
        <f>COUNTIF(C$4:C$12, "Type 1*")</f>
        <v>0</v>
      </c>
      <c r="D13" s="67">
        <f t="shared" ref="D13:F13" si="0">COUNTIF(D$4:D$12, "Type 1*")</f>
        <v>1</v>
      </c>
      <c r="E13" s="67">
        <f t="shared" si="0"/>
        <v>1</v>
      </c>
      <c r="F13" s="68">
        <f t="shared" si="0"/>
        <v>1</v>
      </c>
    </row>
    <row r="14" spans="1:8" ht="14.4" customHeight="1" x14ac:dyDescent="0.25">
      <c r="B14" s="3" t="s">
        <v>5</v>
      </c>
      <c r="C14" s="69">
        <f>COUNTIF(C$4:C$12, "Type 2*")</f>
        <v>4</v>
      </c>
      <c r="D14" s="69">
        <f t="shared" ref="D14:F14" si="1">COUNTIF(D$4:D$12, "Type 2*")</f>
        <v>2</v>
      </c>
      <c r="E14" s="69">
        <f t="shared" si="1"/>
        <v>3</v>
      </c>
      <c r="F14" s="70">
        <f t="shared" si="1"/>
        <v>1</v>
      </c>
    </row>
    <row r="15" spans="1:8" ht="14.4" customHeight="1" x14ac:dyDescent="0.25">
      <c r="B15" s="3" t="s">
        <v>6</v>
      </c>
      <c r="C15" s="69">
        <f>COUNTIF(C$4:C$12, "Type 3*")</f>
        <v>1</v>
      </c>
      <c r="D15" s="69">
        <f t="shared" ref="D15:F15" si="2">COUNTIF(D$4:D$12, "Type 3*")</f>
        <v>5</v>
      </c>
      <c r="E15" s="69">
        <f t="shared" si="2"/>
        <v>5</v>
      </c>
      <c r="F15" s="70">
        <f t="shared" si="2"/>
        <v>3</v>
      </c>
    </row>
    <row r="16" spans="1:8" ht="14.4" customHeight="1" x14ac:dyDescent="0.25">
      <c r="B16" s="3" t="s">
        <v>7</v>
      </c>
      <c r="C16" s="69">
        <f>COUNTIF(C$4:C$12, "Type 4*")</f>
        <v>4</v>
      </c>
      <c r="D16" s="69">
        <f t="shared" ref="D16:F16" si="3">COUNTIF(D$4:D$12, "Type 4*")</f>
        <v>1</v>
      </c>
      <c r="E16" s="69">
        <f t="shared" si="3"/>
        <v>0</v>
      </c>
      <c r="F16" s="70">
        <f t="shared" si="3"/>
        <v>4</v>
      </c>
    </row>
    <row r="17" spans="2:6" ht="14.4" customHeight="1" x14ac:dyDescent="0.25">
      <c r="B17" s="3" t="s">
        <v>17</v>
      </c>
      <c r="C17" s="59">
        <f t="shared" ref="C17:D17" si="4">C13/SUM(C$13:C$16)</f>
        <v>0</v>
      </c>
      <c r="D17" s="59">
        <f t="shared" si="4"/>
        <v>0.1111111111111111</v>
      </c>
      <c r="E17" s="59">
        <f t="shared" ref="E17" si="5">E13/SUM(E$13:E$16)</f>
        <v>0.1111111111111111</v>
      </c>
      <c r="F17" s="61">
        <f t="shared" ref="F17" si="6">F13/SUM(F$13:F$16)</f>
        <v>0.1111111111111111</v>
      </c>
    </row>
    <row r="18" spans="2:6" ht="14.4" customHeight="1" x14ac:dyDescent="0.25">
      <c r="B18" s="3" t="s">
        <v>18</v>
      </c>
      <c r="C18" s="59">
        <f t="shared" ref="C18:D18" si="7">C14/SUM(C$13:C$16)</f>
        <v>0.44444444444444442</v>
      </c>
      <c r="D18" s="59">
        <f t="shared" si="7"/>
        <v>0.22222222222222221</v>
      </c>
      <c r="E18" s="59">
        <f t="shared" ref="E18" si="8">E14/SUM(E$13:E$16)</f>
        <v>0.33333333333333331</v>
      </c>
      <c r="F18" s="61">
        <f t="shared" ref="F18" si="9">F14/SUM(F$13:F$16)</f>
        <v>0.1111111111111111</v>
      </c>
    </row>
    <row r="19" spans="2:6" ht="14.4" customHeight="1" x14ac:dyDescent="0.25">
      <c r="B19" s="3" t="s">
        <v>19</v>
      </c>
      <c r="C19" s="59">
        <f t="shared" ref="C19:D19" si="10">C15/SUM(C$13:C$16)</f>
        <v>0.1111111111111111</v>
      </c>
      <c r="D19" s="59">
        <f t="shared" si="10"/>
        <v>0.55555555555555558</v>
      </c>
      <c r="E19" s="59">
        <f t="shared" ref="E19" si="11">E15/SUM(E$13:E$16)</f>
        <v>0.55555555555555558</v>
      </c>
      <c r="F19" s="61">
        <f t="shared" ref="F19" si="12">F15/SUM(F$13:F$16)</f>
        <v>0.33333333333333331</v>
      </c>
    </row>
    <row r="20" spans="2:6" ht="14.4" customHeight="1" thickBot="1" x14ac:dyDescent="0.3">
      <c r="B20" s="5" t="s">
        <v>20</v>
      </c>
      <c r="C20" s="62">
        <f t="shared" ref="C20:D20" si="13">C16/SUM(C$13:C$16)</f>
        <v>0.44444444444444442</v>
      </c>
      <c r="D20" s="62">
        <f t="shared" si="13"/>
        <v>0.1111111111111111</v>
      </c>
      <c r="E20" s="62">
        <f t="shared" ref="E20" si="14">E16/SUM(E$13:E$16)</f>
        <v>0</v>
      </c>
      <c r="F20" s="63">
        <f t="shared" ref="F20" si="15">F16/SUM(F$13:F$16)</f>
        <v>0.44444444444444442</v>
      </c>
    </row>
    <row r="21" spans="2:6" s="15" customFormat="1" ht="14.4" customHeight="1" x14ac:dyDescent="0.25"/>
    <row r="22" spans="2:6" s="15" customFormat="1" ht="14.4" customHeight="1" x14ac:dyDescent="0.25"/>
    <row r="23" spans="2:6" s="15" customFormat="1" ht="14.4" customHeight="1" x14ac:dyDescent="0.25"/>
    <row r="24" spans="2:6" s="15" customFormat="1" ht="14.4" customHeight="1" x14ac:dyDescent="0.25"/>
    <row r="25" spans="2:6" s="15" customFormat="1" ht="14.4" customHeight="1" x14ac:dyDescent="0.25"/>
    <row r="26" spans="2:6" s="15" customFormat="1" ht="14.4" customHeight="1" x14ac:dyDescent="0.25"/>
    <row r="27" spans="2:6" s="15" customFormat="1" ht="14.4" customHeight="1" x14ac:dyDescent="0.25"/>
    <row r="28" spans="2:6" s="15" customFormat="1" ht="14.4" customHeight="1" x14ac:dyDescent="0.25"/>
    <row r="29" spans="2:6" s="15" customFormat="1" ht="14.4" customHeight="1" x14ac:dyDescent="0.25"/>
    <row r="30" spans="2:6" s="15" customFormat="1" ht="14.4" customHeight="1" x14ac:dyDescent="0.25"/>
    <row r="31" spans="2:6" s="15" customFormat="1" ht="14.4" customHeight="1" x14ac:dyDescent="0.25"/>
    <row r="32" spans="2:6" s="15" customFormat="1" ht="14.4" customHeight="1" x14ac:dyDescent="0.25"/>
    <row r="33" s="15" customFormat="1" ht="14.4" customHeight="1" x14ac:dyDescent="0.25"/>
    <row r="34" s="15" customFormat="1" ht="14.4" customHeight="1" x14ac:dyDescent="0.25"/>
    <row r="35" s="15" customFormat="1" ht="14.4" customHeight="1" x14ac:dyDescent="0.25"/>
    <row r="36" s="15" customFormat="1" ht="14.4" customHeight="1" x14ac:dyDescent="0.25"/>
    <row r="37" s="15" customFormat="1" ht="14.4" customHeight="1" x14ac:dyDescent="0.25"/>
    <row r="38" s="15" customFormat="1" ht="14.4" customHeight="1" x14ac:dyDescent="0.25"/>
    <row r="39" s="15" customFormat="1" ht="14.4" customHeight="1" x14ac:dyDescent="0.25"/>
    <row r="40" s="15" customFormat="1" ht="14.4" customHeight="1" x14ac:dyDescent="0.25"/>
    <row r="41" s="15" customFormat="1" ht="14.4" customHeight="1" x14ac:dyDescent="0.25"/>
    <row r="42" s="15" customFormat="1" ht="14.4" customHeight="1" x14ac:dyDescent="0.25"/>
    <row r="43" s="15" customFormat="1" ht="14.4" customHeight="1" x14ac:dyDescent="0.25"/>
    <row r="44" s="15" customFormat="1" ht="14.4" customHeight="1" x14ac:dyDescent="0.25"/>
    <row r="45" s="15" customFormat="1" ht="14.4" customHeight="1" x14ac:dyDescent="0.25"/>
    <row r="46" s="15" customFormat="1" ht="14.4" customHeight="1" x14ac:dyDescent="0.25"/>
    <row r="47" s="15" customFormat="1" ht="14.4" customHeight="1" x14ac:dyDescent="0.25"/>
    <row r="48" s="15" customFormat="1" ht="14.4" customHeight="1" x14ac:dyDescent="0.25"/>
    <row r="49" s="15" customFormat="1" ht="14.4" customHeight="1" x14ac:dyDescent="0.25"/>
    <row r="50" s="15" customFormat="1" ht="14.4" customHeight="1" x14ac:dyDescent="0.25"/>
    <row r="51" s="15" customFormat="1" ht="14.4" customHeight="1" x14ac:dyDescent="0.25"/>
    <row r="52" s="15" customFormat="1" ht="14.4" customHeight="1" x14ac:dyDescent="0.25"/>
  </sheetData>
  <sheetProtection sheet="1" objects="1" scenarios="1"/>
  <mergeCells count="2">
    <mergeCell ref="B2:B3"/>
    <mergeCell ref="C2:F2"/>
  </mergeCells>
  <conditionalFormatting sqref="C17:F20">
    <cfRule type="expression" dxfId="20" priority="2">
      <formula>AND(C$17&lt;0.5,C$18&lt;0.5,C$19&lt;0.5, C$20&lt;0.5)</formula>
    </cfRule>
    <cfRule type="cellIs" dxfId="19" priority="11" operator="greaterThanOrEqual">
      <formula>0.5</formula>
    </cfRule>
  </conditionalFormatting>
  <conditionalFormatting sqref="D18">
    <cfRule type="expression" dxfId="18" priority="7">
      <formula>AND(D$17&lt;=0.5,D$18&lt;=0.5,D$19&lt;=0.5)</formula>
    </cfRule>
  </conditionalFormatting>
  <conditionalFormatting sqref="D17">
    <cfRule type="expression" dxfId="17" priority="4">
      <formula>_xludf.AND(D$17&lt;=0.5,D$18&lt;=0.5)</formula>
    </cfRule>
  </conditionalFormatting>
  <conditionalFormatting sqref="D17">
    <cfRule type="expression" dxfId="16" priority="3">
      <formula>AND(D$17&lt;=0.5,D$18&lt;=0.5,D$19&lt;=0.5, D$20&lt;=0.5)</formula>
    </cfRule>
  </conditionalFormatting>
  <conditionalFormatting sqref="E48">
    <cfRule type="cellIs" dxfId="15" priority="1" operator="greaterThan">
      <formula>20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L52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5" width="21.5546875" customWidth="1"/>
    <col min="6" max="8" width="21.5546875" style="15" customWidth="1"/>
    <col min="9" max="12" width="21.5546875" hidden="1"/>
    <col min="13" max="16384" width="14.44140625" hidden="1"/>
  </cols>
  <sheetData>
    <row r="1" spans="2:5" s="15" customFormat="1" ht="14.4" customHeight="1" thickBot="1" x14ac:dyDescent="0.3">
      <c r="B1" s="16"/>
      <c r="C1" s="16"/>
      <c r="D1" s="16"/>
      <c r="E1" s="16"/>
    </row>
    <row r="2" spans="2:5" ht="27.6" customHeight="1" x14ac:dyDescent="0.25">
      <c r="B2" s="11"/>
      <c r="C2" s="71" t="s">
        <v>40</v>
      </c>
      <c r="D2" s="71"/>
      <c r="E2" s="72"/>
    </row>
    <row r="3" spans="2:5" ht="14.4" customHeight="1" thickBot="1" x14ac:dyDescent="0.3">
      <c r="B3" s="45"/>
      <c r="C3" s="65" t="s">
        <v>25</v>
      </c>
      <c r="D3" s="65" t="s">
        <v>44</v>
      </c>
      <c r="E3" s="66" t="s">
        <v>26</v>
      </c>
    </row>
    <row r="4" spans="2:5" ht="14.4" customHeight="1" x14ac:dyDescent="0.25">
      <c r="B4" s="46" t="s">
        <v>8</v>
      </c>
      <c r="C4" s="47" t="s">
        <v>48</v>
      </c>
      <c r="D4" s="47" t="s">
        <v>48</v>
      </c>
      <c r="E4" s="48" t="s">
        <v>0</v>
      </c>
    </row>
    <row r="5" spans="2:5" ht="14.4" customHeight="1" x14ac:dyDescent="0.25">
      <c r="B5" s="3" t="s">
        <v>9</v>
      </c>
      <c r="C5" s="20" t="s">
        <v>1</v>
      </c>
      <c r="D5" s="20" t="s">
        <v>1</v>
      </c>
      <c r="E5" s="24" t="s">
        <v>48</v>
      </c>
    </row>
    <row r="6" spans="2:5" ht="14.4" customHeight="1" x14ac:dyDescent="0.25">
      <c r="B6" s="3" t="s">
        <v>10</v>
      </c>
      <c r="C6" s="20" t="s">
        <v>2</v>
      </c>
      <c r="D6" s="20" t="s">
        <v>0</v>
      </c>
      <c r="E6" s="24" t="s">
        <v>0</v>
      </c>
    </row>
    <row r="7" spans="2:5" ht="14.4" customHeight="1" x14ac:dyDescent="0.25">
      <c r="B7" s="3" t="s">
        <v>11</v>
      </c>
      <c r="C7" s="20" t="s">
        <v>2</v>
      </c>
      <c r="D7" s="20" t="s">
        <v>0</v>
      </c>
      <c r="E7" s="24" t="s">
        <v>0</v>
      </c>
    </row>
    <row r="8" spans="2:5" ht="14.4" customHeight="1" x14ac:dyDescent="0.25">
      <c r="B8" s="3" t="s">
        <v>12</v>
      </c>
      <c r="C8" s="20" t="s">
        <v>2</v>
      </c>
      <c r="D8" s="20" t="s">
        <v>0</v>
      </c>
      <c r="E8" s="24" t="s">
        <v>48</v>
      </c>
    </row>
    <row r="9" spans="2:5" ht="14.4" customHeight="1" x14ac:dyDescent="0.25">
      <c r="B9" s="3" t="s">
        <v>13</v>
      </c>
      <c r="C9" s="20" t="s">
        <v>0</v>
      </c>
      <c r="D9" s="20" t="s">
        <v>0</v>
      </c>
      <c r="E9" s="24" t="s">
        <v>2</v>
      </c>
    </row>
    <row r="10" spans="2:5" ht="14.4" customHeight="1" x14ac:dyDescent="0.25">
      <c r="B10" s="3" t="s">
        <v>14</v>
      </c>
      <c r="C10" s="20" t="s">
        <v>2</v>
      </c>
      <c r="D10" s="20" t="s">
        <v>1</v>
      </c>
      <c r="E10" s="24" t="s">
        <v>48</v>
      </c>
    </row>
    <row r="11" spans="2:5" ht="14.4" customHeight="1" x14ac:dyDescent="0.25">
      <c r="B11" s="3" t="s">
        <v>15</v>
      </c>
      <c r="C11" s="20" t="s">
        <v>1</v>
      </c>
      <c r="D11" s="20" t="s">
        <v>1</v>
      </c>
      <c r="E11" s="24" t="s">
        <v>2</v>
      </c>
    </row>
    <row r="12" spans="2:5" ht="14.4" customHeight="1" thickBot="1" x14ac:dyDescent="0.3">
      <c r="B12" s="5" t="s">
        <v>16</v>
      </c>
      <c r="C12" s="49" t="s">
        <v>2</v>
      </c>
      <c r="D12" s="49" t="s">
        <v>48</v>
      </c>
      <c r="E12" s="50" t="s">
        <v>2</v>
      </c>
    </row>
    <row r="13" spans="2:5" ht="14.4" customHeight="1" x14ac:dyDescent="0.25">
      <c r="B13" s="73" t="s">
        <v>4</v>
      </c>
      <c r="C13" s="67">
        <f>COUNTIF(C$4:C$12, "Type 1*")</f>
        <v>1</v>
      </c>
      <c r="D13" s="67">
        <f t="shared" ref="D13:E13" si="0">COUNTIF(D$4:D$12, "Type 1*")</f>
        <v>4</v>
      </c>
      <c r="E13" s="68">
        <f t="shared" si="0"/>
        <v>3</v>
      </c>
    </row>
    <row r="14" spans="2:5" ht="14.4" customHeight="1" x14ac:dyDescent="0.25">
      <c r="B14" s="74" t="s">
        <v>5</v>
      </c>
      <c r="C14" s="69">
        <f>COUNTIF(C$4:C$12, "Type 2*")</f>
        <v>2</v>
      </c>
      <c r="D14" s="69">
        <f t="shared" ref="D14:E14" si="1">COUNTIF(D$4:D$12, "Type 2*")</f>
        <v>3</v>
      </c>
      <c r="E14" s="70">
        <f t="shared" si="1"/>
        <v>0</v>
      </c>
    </row>
    <row r="15" spans="2:5" ht="14.4" customHeight="1" x14ac:dyDescent="0.25">
      <c r="B15" s="74" t="s">
        <v>6</v>
      </c>
      <c r="C15" s="69">
        <f>COUNTIF(C$4:C$12, "Type 3*")</f>
        <v>1</v>
      </c>
      <c r="D15" s="69">
        <f t="shared" ref="D15:E15" si="2">COUNTIF(D$4:D$12, "Type 3*")</f>
        <v>2</v>
      </c>
      <c r="E15" s="70">
        <f t="shared" si="2"/>
        <v>3</v>
      </c>
    </row>
    <row r="16" spans="2:5" ht="14.4" customHeight="1" x14ac:dyDescent="0.25">
      <c r="B16" s="74" t="s">
        <v>7</v>
      </c>
      <c r="C16" s="69">
        <f>COUNTIF(C$4:C$12, "Type 4*")</f>
        <v>5</v>
      </c>
      <c r="D16" s="69">
        <f t="shared" ref="D16:E16" si="3">COUNTIF(D$4:D$12, "Type 4*")</f>
        <v>0</v>
      </c>
      <c r="E16" s="70">
        <f t="shared" si="3"/>
        <v>3</v>
      </c>
    </row>
    <row r="17" spans="2:5" ht="14.4" customHeight="1" x14ac:dyDescent="0.25">
      <c r="B17" s="3" t="s">
        <v>17</v>
      </c>
      <c r="C17" s="59">
        <f t="shared" ref="C17:E17" si="4">C13/SUM(C$13:C$16)</f>
        <v>0.1111111111111111</v>
      </c>
      <c r="D17" s="59">
        <f t="shared" si="4"/>
        <v>0.44444444444444442</v>
      </c>
      <c r="E17" s="61">
        <f t="shared" si="4"/>
        <v>0.33333333333333331</v>
      </c>
    </row>
    <row r="18" spans="2:5" ht="14.4" customHeight="1" x14ac:dyDescent="0.25">
      <c r="B18" s="3" t="s">
        <v>18</v>
      </c>
      <c r="C18" s="59">
        <f t="shared" ref="C18:E20" si="5">C14/SUM(C$13:C$16)</f>
        <v>0.22222222222222221</v>
      </c>
      <c r="D18" s="59">
        <f t="shared" si="5"/>
        <v>0.33333333333333331</v>
      </c>
      <c r="E18" s="61">
        <f t="shared" si="5"/>
        <v>0</v>
      </c>
    </row>
    <row r="19" spans="2:5" ht="14.4" customHeight="1" x14ac:dyDescent="0.25">
      <c r="B19" s="3" t="s">
        <v>19</v>
      </c>
      <c r="C19" s="59">
        <f t="shared" si="5"/>
        <v>0.1111111111111111</v>
      </c>
      <c r="D19" s="59">
        <f t="shared" si="5"/>
        <v>0.22222222222222221</v>
      </c>
      <c r="E19" s="61">
        <f t="shared" si="5"/>
        <v>0.33333333333333331</v>
      </c>
    </row>
    <row r="20" spans="2:5" ht="14.4" customHeight="1" thickBot="1" x14ac:dyDescent="0.3">
      <c r="B20" s="5" t="s">
        <v>20</v>
      </c>
      <c r="C20" s="62">
        <f t="shared" si="5"/>
        <v>0.55555555555555558</v>
      </c>
      <c r="D20" s="62">
        <f t="shared" si="5"/>
        <v>0</v>
      </c>
      <c r="E20" s="63">
        <f t="shared" si="5"/>
        <v>0.33333333333333331</v>
      </c>
    </row>
    <row r="21" spans="2:5" s="15" customFormat="1" ht="14.4" customHeight="1" x14ac:dyDescent="0.25"/>
    <row r="22" spans="2:5" s="15" customFormat="1" ht="14.4" customHeight="1" x14ac:dyDescent="0.25"/>
    <row r="23" spans="2:5" s="15" customFormat="1" ht="14.4" customHeight="1" x14ac:dyDescent="0.25"/>
    <row r="24" spans="2:5" s="15" customFormat="1" ht="14.4" customHeight="1" x14ac:dyDescent="0.25"/>
    <row r="25" spans="2:5" s="15" customFormat="1" ht="14.4" customHeight="1" x14ac:dyDescent="0.25"/>
    <row r="26" spans="2:5" s="15" customFormat="1" ht="14.4" customHeight="1" x14ac:dyDescent="0.25"/>
    <row r="27" spans="2:5" s="15" customFormat="1" ht="14.4" customHeight="1" x14ac:dyDescent="0.25"/>
    <row r="28" spans="2:5" s="15" customFormat="1" ht="14.4" customHeight="1" x14ac:dyDescent="0.25"/>
    <row r="29" spans="2:5" s="15" customFormat="1" ht="14.4" customHeight="1" x14ac:dyDescent="0.25"/>
    <row r="30" spans="2:5" s="15" customFormat="1" ht="14.4" customHeight="1" x14ac:dyDescent="0.25"/>
    <row r="31" spans="2:5" s="15" customFormat="1" ht="14.4" customHeight="1" x14ac:dyDescent="0.25"/>
    <row r="32" spans="2:5" s="15" customFormat="1" ht="14.4" customHeight="1" x14ac:dyDescent="0.25"/>
    <row r="33" s="15" customFormat="1" ht="14.4" customHeight="1" x14ac:dyDescent="0.25"/>
    <row r="34" s="15" customFormat="1" ht="14.4" customHeight="1" x14ac:dyDescent="0.25"/>
    <row r="35" s="15" customFormat="1" ht="14.4" customHeight="1" x14ac:dyDescent="0.25"/>
    <row r="36" s="15" customFormat="1" ht="14.4" customHeight="1" x14ac:dyDescent="0.25"/>
    <row r="37" s="15" customFormat="1" ht="14.4" customHeight="1" x14ac:dyDescent="0.25"/>
    <row r="38" s="15" customFormat="1" ht="14.4" customHeight="1" x14ac:dyDescent="0.25"/>
    <row r="39" s="15" customFormat="1" ht="14.4" customHeight="1" x14ac:dyDescent="0.25"/>
    <row r="40" s="15" customFormat="1" ht="14.4" customHeight="1" x14ac:dyDescent="0.25"/>
    <row r="41" s="15" customFormat="1" ht="14.4" customHeight="1" x14ac:dyDescent="0.25"/>
    <row r="42" s="15" customFormat="1" ht="14.4" customHeight="1" x14ac:dyDescent="0.25"/>
    <row r="43" s="15" customFormat="1" ht="14.4" customHeight="1" x14ac:dyDescent="0.25"/>
    <row r="44" s="15" customFormat="1" ht="14.4" customHeight="1" x14ac:dyDescent="0.25"/>
    <row r="45" s="15" customFormat="1" ht="14.4" customHeight="1" x14ac:dyDescent="0.25"/>
    <row r="46" s="15" customFormat="1" ht="14.4" customHeight="1" x14ac:dyDescent="0.25"/>
    <row r="47" s="15" customFormat="1" ht="14.4" customHeight="1" x14ac:dyDescent="0.25"/>
    <row r="48" s="15" customFormat="1" ht="14.4" customHeight="1" x14ac:dyDescent="0.25"/>
    <row r="49" s="15" customFormat="1" ht="14.4" customHeight="1" x14ac:dyDescent="0.25"/>
    <row r="50" s="15" customFormat="1" ht="14.4" customHeight="1" x14ac:dyDescent="0.25"/>
    <row r="51" s="15" customFormat="1" ht="14.4" customHeight="1" x14ac:dyDescent="0.25"/>
    <row r="52" s="15" customFormat="1" ht="14.4" customHeight="1" x14ac:dyDescent="0.25"/>
  </sheetData>
  <sheetProtection sheet="1" objects="1" scenarios="1"/>
  <mergeCells count="2">
    <mergeCell ref="C2:E2"/>
    <mergeCell ref="B2:B3"/>
  </mergeCells>
  <conditionalFormatting sqref="C17:E20">
    <cfRule type="expression" dxfId="14" priority="1">
      <formula>AND(C$17&lt;0.5,C$18&lt;0.5,C$19&lt;0.5, C$20&lt;0.5)</formula>
    </cfRule>
    <cfRule type="cellIs" dxfId="13" priority="2" operator="greaterThanOrEqual">
      <formula>0.5</formula>
    </cfRule>
  </conditionalFormatting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R52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12" width="21.5546875" customWidth="1"/>
    <col min="13" max="17" width="21.5546875" style="15" customWidth="1"/>
    <col min="18" max="18" width="21.5546875" hidden="1"/>
    <col min="19" max="16384" width="14.44140625" hidden="1"/>
  </cols>
  <sheetData>
    <row r="1" spans="2:12" s="15" customFormat="1" ht="14.4" customHeight="1" thickBo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4.4" customHeight="1" x14ac:dyDescent="0.25">
      <c r="B2" s="11"/>
      <c r="C2" s="12" t="s">
        <v>41</v>
      </c>
      <c r="D2" s="12"/>
      <c r="E2" s="12"/>
      <c r="F2" s="12"/>
      <c r="G2" s="12"/>
      <c r="H2" s="12"/>
      <c r="I2" s="12"/>
      <c r="J2" s="12"/>
      <c r="K2" s="12"/>
      <c r="L2" s="13"/>
    </row>
    <row r="3" spans="2:12" ht="27" thickBot="1" x14ac:dyDescent="0.3">
      <c r="B3" s="45"/>
      <c r="C3" s="65" t="s">
        <v>21</v>
      </c>
      <c r="D3" s="65" t="s">
        <v>45</v>
      </c>
      <c r="E3" s="65" t="s">
        <v>23</v>
      </c>
      <c r="F3" s="65" t="s">
        <v>47</v>
      </c>
      <c r="G3" s="65" t="s">
        <v>43</v>
      </c>
      <c r="H3" s="65" t="s">
        <v>29</v>
      </c>
      <c r="I3" s="65" t="s">
        <v>30</v>
      </c>
      <c r="J3" s="65" t="s">
        <v>31</v>
      </c>
      <c r="K3" s="65" t="s">
        <v>46</v>
      </c>
      <c r="L3" s="66" t="s">
        <v>26</v>
      </c>
    </row>
    <row r="4" spans="2:12" ht="14.4" customHeight="1" x14ac:dyDescent="0.25">
      <c r="B4" s="46" t="s">
        <v>8</v>
      </c>
      <c r="C4" s="47" t="s">
        <v>1</v>
      </c>
      <c r="D4" s="47" t="s">
        <v>1</v>
      </c>
      <c r="E4" s="47" t="s">
        <v>1</v>
      </c>
      <c r="F4" s="47" t="s">
        <v>0</v>
      </c>
      <c r="G4" s="47" t="s">
        <v>0</v>
      </c>
      <c r="H4" s="47" t="s">
        <v>1</v>
      </c>
      <c r="I4" s="47" t="s">
        <v>48</v>
      </c>
      <c r="J4" s="47" t="s">
        <v>1</v>
      </c>
      <c r="K4" s="47" t="s">
        <v>1</v>
      </c>
      <c r="L4" s="48" t="s">
        <v>48</v>
      </c>
    </row>
    <row r="5" spans="2:12" ht="14.4" customHeight="1" x14ac:dyDescent="0.25">
      <c r="B5" s="3" t="s">
        <v>9</v>
      </c>
      <c r="C5" s="20" t="s">
        <v>2</v>
      </c>
      <c r="D5" s="20" t="s">
        <v>48</v>
      </c>
      <c r="E5" s="20" t="s">
        <v>48</v>
      </c>
      <c r="F5" s="20" t="s">
        <v>1</v>
      </c>
      <c r="G5" s="20" t="s">
        <v>1</v>
      </c>
      <c r="H5" s="20" t="s">
        <v>1</v>
      </c>
      <c r="I5" s="20" t="s">
        <v>2</v>
      </c>
      <c r="J5" s="20" t="s">
        <v>0</v>
      </c>
      <c r="K5" s="20" t="s">
        <v>1</v>
      </c>
      <c r="L5" s="24" t="s">
        <v>1</v>
      </c>
    </row>
    <row r="6" spans="2:12" ht="14.4" customHeight="1" x14ac:dyDescent="0.25">
      <c r="B6" s="3" t="s">
        <v>10</v>
      </c>
      <c r="C6" s="20" t="s">
        <v>2</v>
      </c>
      <c r="D6" s="20" t="s">
        <v>1</v>
      </c>
      <c r="E6" s="20" t="s">
        <v>1</v>
      </c>
      <c r="F6" s="20" t="s">
        <v>2</v>
      </c>
      <c r="G6" s="20" t="s">
        <v>2</v>
      </c>
      <c r="H6" s="20" t="s">
        <v>48</v>
      </c>
      <c r="I6" s="20" t="s">
        <v>2</v>
      </c>
      <c r="J6" s="20" t="s">
        <v>2</v>
      </c>
      <c r="K6" s="20" t="s">
        <v>2</v>
      </c>
      <c r="L6" s="24" t="s">
        <v>2</v>
      </c>
    </row>
    <row r="7" spans="2:12" ht="14.4" customHeight="1" x14ac:dyDescent="0.25">
      <c r="B7" s="3" t="s">
        <v>11</v>
      </c>
      <c r="C7" s="20" t="s">
        <v>0</v>
      </c>
      <c r="D7" s="20" t="s">
        <v>1</v>
      </c>
      <c r="E7" s="20" t="s">
        <v>1</v>
      </c>
      <c r="F7" s="20" t="s">
        <v>0</v>
      </c>
      <c r="G7" s="20" t="s">
        <v>0</v>
      </c>
      <c r="H7" s="20" t="s">
        <v>48</v>
      </c>
      <c r="I7" s="20" t="s">
        <v>0</v>
      </c>
      <c r="J7" s="20" t="s">
        <v>0</v>
      </c>
      <c r="K7" s="20" t="s">
        <v>0</v>
      </c>
      <c r="L7" s="24" t="s">
        <v>0</v>
      </c>
    </row>
    <row r="8" spans="2:12" ht="14.4" customHeight="1" x14ac:dyDescent="0.25">
      <c r="B8" s="3" t="s">
        <v>12</v>
      </c>
      <c r="C8" s="20" t="s">
        <v>0</v>
      </c>
      <c r="D8" s="20" t="s">
        <v>0</v>
      </c>
      <c r="E8" s="20" t="s">
        <v>48</v>
      </c>
      <c r="F8" s="20" t="s">
        <v>2</v>
      </c>
      <c r="G8" s="20" t="s">
        <v>2</v>
      </c>
      <c r="H8" s="20" t="s">
        <v>48</v>
      </c>
      <c r="I8" s="20" t="s">
        <v>48</v>
      </c>
      <c r="J8" s="20" t="s">
        <v>48</v>
      </c>
      <c r="K8" s="20" t="s">
        <v>0</v>
      </c>
      <c r="L8" s="24" t="s">
        <v>0</v>
      </c>
    </row>
    <row r="9" spans="2:12" ht="14.4" customHeight="1" x14ac:dyDescent="0.25">
      <c r="B9" s="3" t="s">
        <v>13</v>
      </c>
      <c r="C9" s="20" t="s">
        <v>48</v>
      </c>
      <c r="D9" s="20" t="s">
        <v>48</v>
      </c>
      <c r="E9" s="20" t="s">
        <v>48</v>
      </c>
      <c r="F9" s="20" t="s">
        <v>2</v>
      </c>
      <c r="G9" s="20" t="s">
        <v>2</v>
      </c>
      <c r="H9" s="20" t="s">
        <v>48</v>
      </c>
      <c r="I9" s="20" t="s">
        <v>2</v>
      </c>
      <c r="J9" s="20" t="s">
        <v>2</v>
      </c>
      <c r="K9" s="20" t="s">
        <v>2</v>
      </c>
      <c r="L9" s="24" t="s">
        <v>2</v>
      </c>
    </row>
    <row r="10" spans="2:12" ht="14.4" customHeight="1" x14ac:dyDescent="0.25">
      <c r="B10" s="3" t="s">
        <v>14</v>
      </c>
      <c r="C10" s="20" t="s">
        <v>0</v>
      </c>
      <c r="D10" s="20" t="s">
        <v>48</v>
      </c>
      <c r="E10" s="20" t="s">
        <v>1</v>
      </c>
      <c r="F10" s="20" t="s">
        <v>2</v>
      </c>
      <c r="G10" s="20" t="s">
        <v>2</v>
      </c>
      <c r="H10" s="20" t="s">
        <v>48</v>
      </c>
      <c r="I10" s="20" t="s">
        <v>1</v>
      </c>
      <c r="J10" s="20" t="s">
        <v>1</v>
      </c>
      <c r="K10" s="20" t="s">
        <v>2</v>
      </c>
      <c r="L10" s="24" t="s">
        <v>2</v>
      </c>
    </row>
    <row r="11" spans="2:12" ht="14.4" customHeight="1" x14ac:dyDescent="0.25">
      <c r="B11" s="3" t="s">
        <v>15</v>
      </c>
      <c r="C11" s="58"/>
      <c r="D11" s="20" t="s">
        <v>0</v>
      </c>
      <c r="E11" s="20" t="s">
        <v>0</v>
      </c>
      <c r="F11" s="20" t="s">
        <v>2</v>
      </c>
      <c r="G11" s="20" t="s">
        <v>2</v>
      </c>
      <c r="H11" s="20" t="s">
        <v>0</v>
      </c>
      <c r="I11" s="20" t="s">
        <v>2</v>
      </c>
      <c r="J11" s="20" t="s">
        <v>2</v>
      </c>
      <c r="K11" s="58"/>
      <c r="L11" s="24" t="s">
        <v>2</v>
      </c>
    </row>
    <row r="12" spans="2:12" ht="14.4" customHeight="1" thickBot="1" x14ac:dyDescent="0.3">
      <c r="B12" s="5" t="s">
        <v>16</v>
      </c>
      <c r="C12" s="49" t="s">
        <v>0</v>
      </c>
      <c r="D12" s="49" t="s">
        <v>48</v>
      </c>
      <c r="E12" s="49" t="s">
        <v>0</v>
      </c>
      <c r="F12" s="49" t="s">
        <v>2</v>
      </c>
      <c r="G12" s="49" t="s">
        <v>48</v>
      </c>
      <c r="H12" s="49" t="s">
        <v>48</v>
      </c>
      <c r="I12" s="49" t="s">
        <v>2</v>
      </c>
      <c r="J12" s="49" t="s">
        <v>0</v>
      </c>
      <c r="K12" s="49" t="s">
        <v>0</v>
      </c>
      <c r="L12" s="50" t="s">
        <v>2</v>
      </c>
    </row>
    <row r="13" spans="2:12" ht="14.4" customHeight="1" x14ac:dyDescent="0.25">
      <c r="B13" s="8" t="s">
        <v>4</v>
      </c>
      <c r="C13" s="67">
        <f>COUNTIF(C$4:C$12, "Type 1*")</f>
        <v>4</v>
      </c>
      <c r="D13" s="67">
        <f t="shared" ref="D13:L13" si="0">COUNTIF(D$4:D$12, "Type 1*")</f>
        <v>2</v>
      </c>
      <c r="E13" s="67">
        <f t="shared" si="0"/>
        <v>2</v>
      </c>
      <c r="F13" s="67">
        <f t="shared" si="0"/>
        <v>2</v>
      </c>
      <c r="G13" s="67">
        <f t="shared" si="0"/>
        <v>2</v>
      </c>
      <c r="H13" s="67">
        <f t="shared" si="0"/>
        <v>1</v>
      </c>
      <c r="I13" s="67">
        <f t="shared" si="0"/>
        <v>1</v>
      </c>
      <c r="J13" s="67">
        <f t="shared" si="0"/>
        <v>3</v>
      </c>
      <c r="K13" s="67">
        <f t="shared" si="0"/>
        <v>3</v>
      </c>
      <c r="L13" s="68">
        <f t="shared" si="0"/>
        <v>2</v>
      </c>
    </row>
    <row r="14" spans="2:12" ht="14.4" customHeight="1" x14ac:dyDescent="0.25">
      <c r="B14" s="3" t="s">
        <v>5</v>
      </c>
      <c r="C14" s="69">
        <f>COUNTIF(C$4:C$12, "Type 2*")</f>
        <v>1</v>
      </c>
      <c r="D14" s="69">
        <f t="shared" ref="D14:L14" si="1">COUNTIF(D$4:D$12, "Type 2*")</f>
        <v>3</v>
      </c>
      <c r="E14" s="69">
        <f t="shared" si="1"/>
        <v>4</v>
      </c>
      <c r="F14" s="69">
        <f t="shared" si="1"/>
        <v>1</v>
      </c>
      <c r="G14" s="69">
        <f t="shared" si="1"/>
        <v>1</v>
      </c>
      <c r="H14" s="69">
        <f t="shared" si="1"/>
        <v>2</v>
      </c>
      <c r="I14" s="69">
        <f t="shared" si="1"/>
        <v>1</v>
      </c>
      <c r="J14" s="69">
        <f t="shared" si="1"/>
        <v>2</v>
      </c>
      <c r="K14" s="69">
        <f t="shared" si="1"/>
        <v>2</v>
      </c>
      <c r="L14" s="70">
        <f t="shared" si="1"/>
        <v>1</v>
      </c>
    </row>
    <row r="15" spans="2:12" ht="14.4" customHeight="1" x14ac:dyDescent="0.25">
      <c r="B15" s="3" t="s">
        <v>6</v>
      </c>
      <c r="C15" s="69">
        <f>COUNTIF(C$4:C$12, "Type 3*")</f>
        <v>1</v>
      </c>
      <c r="D15" s="69">
        <f t="shared" ref="D15:L15" si="2">COUNTIF(D$4:D$12, "Type 3*")</f>
        <v>4</v>
      </c>
      <c r="E15" s="69">
        <f t="shared" si="2"/>
        <v>3</v>
      </c>
      <c r="F15" s="69">
        <f t="shared" si="2"/>
        <v>0</v>
      </c>
      <c r="G15" s="69">
        <f t="shared" si="2"/>
        <v>1</v>
      </c>
      <c r="H15" s="69">
        <f t="shared" si="2"/>
        <v>6</v>
      </c>
      <c r="I15" s="69">
        <f t="shared" si="2"/>
        <v>2</v>
      </c>
      <c r="J15" s="69">
        <f t="shared" si="2"/>
        <v>1</v>
      </c>
      <c r="K15" s="69">
        <f t="shared" si="2"/>
        <v>0</v>
      </c>
      <c r="L15" s="70">
        <f t="shared" si="2"/>
        <v>1</v>
      </c>
    </row>
    <row r="16" spans="2:12" ht="14.4" customHeight="1" x14ac:dyDescent="0.25">
      <c r="B16" s="3" t="s">
        <v>7</v>
      </c>
      <c r="C16" s="69">
        <f>COUNTIF(C$4:C$12, "Type 4*")</f>
        <v>2</v>
      </c>
      <c r="D16" s="69">
        <f t="shared" ref="D16:L16" si="3">COUNTIF(D$4:D$12, "Type 4*")</f>
        <v>0</v>
      </c>
      <c r="E16" s="69">
        <f t="shared" si="3"/>
        <v>0</v>
      </c>
      <c r="F16" s="69">
        <f t="shared" si="3"/>
        <v>6</v>
      </c>
      <c r="G16" s="69">
        <f t="shared" si="3"/>
        <v>5</v>
      </c>
      <c r="H16" s="69">
        <f t="shared" si="3"/>
        <v>0</v>
      </c>
      <c r="I16" s="69">
        <f t="shared" si="3"/>
        <v>5</v>
      </c>
      <c r="J16" s="69">
        <f t="shared" si="3"/>
        <v>3</v>
      </c>
      <c r="K16" s="69">
        <f t="shared" si="3"/>
        <v>3</v>
      </c>
      <c r="L16" s="70">
        <f t="shared" si="3"/>
        <v>5</v>
      </c>
    </row>
    <row r="17" spans="2:12" ht="14.4" customHeight="1" x14ac:dyDescent="0.25">
      <c r="B17" s="3" t="s">
        <v>17</v>
      </c>
      <c r="C17" s="59">
        <f t="shared" ref="C17:L17" si="4">C13/SUM(C$13:C$16)</f>
        <v>0.5</v>
      </c>
      <c r="D17" s="59">
        <f t="shared" si="4"/>
        <v>0.22222222222222221</v>
      </c>
      <c r="E17" s="59">
        <f t="shared" si="4"/>
        <v>0.22222222222222221</v>
      </c>
      <c r="F17" s="59">
        <f t="shared" si="4"/>
        <v>0.22222222222222221</v>
      </c>
      <c r="G17" s="59">
        <f t="shared" si="4"/>
        <v>0.22222222222222221</v>
      </c>
      <c r="H17" s="59">
        <f t="shared" si="4"/>
        <v>0.1111111111111111</v>
      </c>
      <c r="I17" s="59">
        <f t="shared" si="4"/>
        <v>0.1111111111111111</v>
      </c>
      <c r="J17" s="59">
        <f t="shared" si="4"/>
        <v>0.33333333333333331</v>
      </c>
      <c r="K17" s="59">
        <f t="shared" si="4"/>
        <v>0.375</v>
      </c>
      <c r="L17" s="61">
        <f t="shared" si="4"/>
        <v>0.22222222222222221</v>
      </c>
    </row>
    <row r="18" spans="2:12" ht="14.4" customHeight="1" x14ac:dyDescent="0.25">
      <c r="B18" s="3" t="s">
        <v>18</v>
      </c>
      <c r="C18" s="59">
        <f t="shared" ref="C18:L20" si="5">C14/SUM(C$13:C$16)</f>
        <v>0.125</v>
      </c>
      <c r="D18" s="59">
        <f t="shared" si="5"/>
        <v>0.33333333333333331</v>
      </c>
      <c r="E18" s="59">
        <f t="shared" si="5"/>
        <v>0.44444444444444442</v>
      </c>
      <c r="F18" s="59">
        <f t="shared" si="5"/>
        <v>0.1111111111111111</v>
      </c>
      <c r="G18" s="59">
        <f t="shared" si="5"/>
        <v>0.1111111111111111</v>
      </c>
      <c r="H18" s="75">
        <f t="shared" si="5"/>
        <v>0.22222222222222221</v>
      </c>
      <c r="I18" s="59">
        <f t="shared" si="5"/>
        <v>0.1111111111111111</v>
      </c>
      <c r="J18" s="59">
        <f t="shared" si="5"/>
        <v>0.22222222222222221</v>
      </c>
      <c r="K18" s="59">
        <f t="shared" si="5"/>
        <v>0.25</v>
      </c>
      <c r="L18" s="61">
        <f t="shared" si="5"/>
        <v>0.1111111111111111</v>
      </c>
    </row>
    <row r="19" spans="2:12" ht="14.4" customHeight="1" x14ac:dyDescent="0.25">
      <c r="B19" s="3" t="s">
        <v>19</v>
      </c>
      <c r="C19" s="59">
        <f t="shared" si="5"/>
        <v>0.125</v>
      </c>
      <c r="D19" s="59">
        <f t="shared" si="5"/>
        <v>0.44444444444444442</v>
      </c>
      <c r="E19" s="59">
        <f t="shared" si="5"/>
        <v>0.33333333333333331</v>
      </c>
      <c r="F19" s="59">
        <f t="shared" si="5"/>
        <v>0</v>
      </c>
      <c r="G19" s="59">
        <f t="shared" si="5"/>
        <v>0.1111111111111111</v>
      </c>
      <c r="H19" s="59">
        <f t="shared" si="5"/>
        <v>0.66666666666666663</v>
      </c>
      <c r="I19" s="59">
        <f t="shared" si="5"/>
        <v>0.22222222222222221</v>
      </c>
      <c r="J19" s="59">
        <f t="shared" si="5"/>
        <v>0.1111111111111111</v>
      </c>
      <c r="K19" s="59">
        <f t="shared" si="5"/>
        <v>0</v>
      </c>
      <c r="L19" s="61">
        <f t="shared" si="5"/>
        <v>0.1111111111111111</v>
      </c>
    </row>
    <row r="20" spans="2:12" ht="14.4" customHeight="1" thickBot="1" x14ac:dyDescent="0.3">
      <c r="B20" s="5" t="s">
        <v>20</v>
      </c>
      <c r="C20" s="62">
        <f t="shared" si="5"/>
        <v>0.25</v>
      </c>
      <c r="D20" s="62">
        <f t="shared" si="5"/>
        <v>0</v>
      </c>
      <c r="E20" s="62">
        <f t="shared" si="5"/>
        <v>0</v>
      </c>
      <c r="F20" s="62">
        <f t="shared" si="5"/>
        <v>0.66666666666666663</v>
      </c>
      <c r="G20" s="62">
        <f t="shared" si="5"/>
        <v>0.55555555555555558</v>
      </c>
      <c r="H20" s="62">
        <f t="shared" si="5"/>
        <v>0</v>
      </c>
      <c r="I20" s="62">
        <f t="shared" si="5"/>
        <v>0.55555555555555558</v>
      </c>
      <c r="J20" s="62">
        <f t="shared" si="5"/>
        <v>0.33333333333333331</v>
      </c>
      <c r="K20" s="62">
        <f t="shared" si="5"/>
        <v>0.375</v>
      </c>
      <c r="L20" s="63">
        <f t="shared" si="5"/>
        <v>0.55555555555555558</v>
      </c>
    </row>
    <row r="21" spans="2:12" s="15" customFormat="1" ht="14.4" customHeight="1" x14ac:dyDescent="0.25"/>
    <row r="22" spans="2:12" s="15" customFormat="1" ht="14.4" customHeight="1" x14ac:dyDescent="0.25"/>
    <row r="23" spans="2:12" s="15" customFormat="1" ht="14.4" customHeight="1" x14ac:dyDescent="0.25"/>
    <row r="24" spans="2:12" s="15" customFormat="1" ht="14.4" customHeight="1" x14ac:dyDescent="0.25"/>
    <row r="25" spans="2:12" s="15" customFormat="1" ht="14.4" customHeight="1" x14ac:dyDescent="0.25"/>
    <row r="26" spans="2:12" s="15" customFormat="1" ht="14.4" customHeight="1" x14ac:dyDescent="0.25"/>
    <row r="27" spans="2:12" s="15" customFormat="1" ht="14.4" customHeight="1" x14ac:dyDescent="0.25"/>
    <row r="28" spans="2:12" s="15" customFormat="1" ht="14.4" customHeight="1" x14ac:dyDescent="0.25"/>
    <row r="29" spans="2:12" s="15" customFormat="1" ht="14.4" customHeight="1" x14ac:dyDescent="0.25"/>
    <row r="30" spans="2:12" s="15" customFormat="1" ht="14.4" customHeight="1" x14ac:dyDescent="0.25"/>
    <row r="31" spans="2:12" s="15" customFormat="1" ht="14.4" customHeight="1" x14ac:dyDescent="0.25"/>
    <row r="32" spans="2:12" s="15" customFormat="1" ht="14.4" customHeight="1" x14ac:dyDescent="0.25"/>
    <row r="33" s="15" customFormat="1" ht="14.4" customHeight="1" x14ac:dyDescent="0.25"/>
    <row r="34" s="15" customFormat="1" ht="14.4" customHeight="1" x14ac:dyDescent="0.25"/>
    <row r="35" s="15" customFormat="1" ht="14.4" customHeight="1" x14ac:dyDescent="0.25"/>
    <row r="36" s="15" customFormat="1" ht="14.4" customHeight="1" x14ac:dyDescent="0.25"/>
    <row r="37" s="15" customFormat="1" ht="14.4" customHeight="1" x14ac:dyDescent="0.25"/>
    <row r="38" s="15" customFormat="1" ht="14.4" customHeight="1" x14ac:dyDescent="0.25"/>
    <row r="39" s="15" customFormat="1" ht="14.4" customHeight="1" x14ac:dyDescent="0.25"/>
    <row r="40" s="15" customFormat="1" ht="14.4" customHeight="1" x14ac:dyDescent="0.25"/>
    <row r="41" s="15" customFormat="1" ht="14.4" customHeight="1" x14ac:dyDescent="0.25"/>
    <row r="42" s="15" customFormat="1" ht="14.4" customHeight="1" x14ac:dyDescent="0.25"/>
    <row r="43" s="15" customFormat="1" ht="14.4" customHeight="1" x14ac:dyDescent="0.25"/>
    <row r="44" s="15" customFormat="1" ht="14.4" customHeight="1" x14ac:dyDescent="0.25"/>
    <row r="45" s="15" customFormat="1" ht="14.4" customHeight="1" x14ac:dyDescent="0.25"/>
    <row r="46" s="15" customFormat="1" ht="14.4" customHeight="1" x14ac:dyDescent="0.25"/>
    <row r="47" s="15" customFormat="1" ht="14.4" customHeight="1" x14ac:dyDescent="0.25"/>
    <row r="48" s="15" customFormat="1" ht="14.4" customHeight="1" x14ac:dyDescent="0.25"/>
    <row r="49" s="15" customFormat="1" ht="14.4" customHeight="1" x14ac:dyDescent="0.25"/>
    <row r="50" s="15" customFormat="1" ht="14.4" customHeight="1" x14ac:dyDescent="0.25"/>
    <row r="51" s="15" customFormat="1" ht="14.4" customHeight="1" x14ac:dyDescent="0.25"/>
    <row r="52" s="15" customFormat="1" ht="14.4" customHeight="1" x14ac:dyDescent="0.25"/>
  </sheetData>
  <sheetProtection sheet="1" objects="1" scenarios="1"/>
  <mergeCells count="2">
    <mergeCell ref="C2:L2"/>
    <mergeCell ref="B2:B3"/>
  </mergeCells>
  <conditionalFormatting sqref="C17:L20">
    <cfRule type="expression" dxfId="12" priority="1">
      <formula>AND(C$17&lt;0.5,C$18&lt;0.5,C$19&lt;0.5, C$20&lt;0.5)</formula>
    </cfRule>
    <cfRule type="cellIs" dxfId="11" priority="2" operator="greaterThanOrEqual">
      <formula>0.5</formula>
    </cfRule>
  </conditionalFormatting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37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77734375" style="15" customWidth="1"/>
    <col min="2" max="4" width="21.5546875" customWidth="1"/>
    <col min="5" max="8" width="21.5546875" style="15" customWidth="1"/>
    <col min="9" max="10" width="21.5546875" hidden="1"/>
    <col min="11" max="16384" width="14.44140625" hidden="1"/>
  </cols>
  <sheetData>
    <row r="1" spans="2:4" s="15" customFormat="1" ht="14.4" customHeight="1" thickBot="1" x14ac:dyDescent="0.3">
      <c r="B1" s="16"/>
      <c r="C1" s="16"/>
      <c r="D1" s="16"/>
    </row>
    <row r="2" spans="2:4" ht="26.4" customHeight="1" x14ac:dyDescent="0.25">
      <c r="B2" s="11"/>
      <c r="C2" s="42" t="s">
        <v>42</v>
      </c>
      <c r="D2" s="72"/>
    </row>
    <row r="3" spans="2:4" ht="26.4" customHeight="1" thickBot="1" x14ac:dyDescent="0.3">
      <c r="B3" s="14"/>
      <c r="C3" s="36" t="s">
        <v>34</v>
      </c>
      <c r="D3" s="37" t="s">
        <v>35</v>
      </c>
    </row>
    <row r="4" spans="2:4" ht="14.4" customHeight="1" x14ac:dyDescent="0.25">
      <c r="B4" s="8" t="s">
        <v>8</v>
      </c>
      <c r="C4" s="25" t="s">
        <v>0</v>
      </c>
      <c r="D4" s="26" t="s">
        <v>0</v>
      </c>
    </row>
    <row r="5" spans="2:4" ht="14.4" customHeight="1" x14ac:dyDescent="0.25">
      <c r="B5" s="3" t="s">
        <v>9</v>
      </c>
      <c r="C5" s="20" t="s">
        <v>0</v>
      </c>
      <c r="D5" s="24" t="s">
        <v>1</v>
      </c>
    </row>
    <row r="6" spans="2:4" ht="14.4" customHeight="1" x14ac:dyDescent="0.25">
      <c r="B6" s="3" t="s">
        <v>10</v>
      </c>
      <c r="C6" s="20" t="s">
        <v>0</v>
      </c>
      <c r="D6" s="24" t="s">
        <v>2</v>
      </c>
    </row>
    <row r="7" spans="2:4" ht="14.4" customHeight="1" x14ac:dyDescent="0.25">
      <c r="B7" s="3" t="s">
        <v>11</v>
      </c>
      <c r="C7" s="20" t="s">
        <v>48</v>
      </c>
      <c r="D7" s="24" t="s">
        <v>0</v>
      </c>
    </row>
    <row r="8" spans="2:4" ht="14.4" customHeight="1" x14ac:dyDescent="0.25">
      <c r="B8" s="3" t="s">
        <v>12</v>
      </c>
      <c r="C8" s="20" t="s">
        <v>0</v>
      </c>
      <c r="D8" s="24" t="s">
        <v>0</v>
      </c>
    </row>
    <row r="9" spans="2:4" ht="14.4" customHeight="1" x14ac:dyDescent="0.25">
      <c r="B9" s="3" t="s">
        <v>13</v>
      </c>
      <c r="C9" s="20" t="s">
        <v>0</v>
      </c>
      <c r="D9" s="24" t="s">
        <v>0</v>
      </c>
    </row>
    <row r="10" spans="2:4" ht="14.4" customHeight="1" x14ac:dyDescent="0.25">
      <c r="B10" s="3" t="s">
        <v>14</v>
      </c>
      <c r="C10" s="20" t="s">
        <v>0</v>
      </c>
      <c r="D10" s="24" t="s">
        <v>0</v>
      </c>
    </row>
    <row r="11" spans="2:4" ht="14.4" customHeight="1" x14ac:dyDescent="0.25">
      <c r="B11" s="3" t="s">
        <v>15</v>
      </c>
      <c r="C11" s="20" t="s">
        <v>48</v>
      </c>
      <c r="D11" s="24" t="s">
        <v>0</v>
      </c>
    </row>
    <row r="12" spans="2:4" ht="14.4" customHeight="1" thickBot="1" x14ac:dyDescent="0.3">
      <c r="B12" s="17" t="s">
        <v>16</v>
      </c>
      <c r="C12" s="27" t="s">
        <v>48</v>
      </c>
      <c r="D12" s="28" t="s">
        <v>48</v>
      </c>
    </row>
    <row r="13" spans="2:4" ht="14.4" customHeight="1" x14ac:dyDescent="0.25">
      <c r="B13" s="46" t="s">
        <v>4</v>
      </c>
      <c r="C13" s="76">
        <f>COUNTIF(C$4:C$12, "Type 1*")</f>
        <v>6</v>
      </c>
      <c r="D13" s="77">
        <f t="shared" ref="D13" si="0">COUNTIF(D$4:D$12, "Type 1*")</f>
        <v>6</v>
      </c>
    </row>
    <row r="14" spans="2:4" ht="14.4" customHeight="1" x14ac:dyDescent="0.25">
      <c r="B14" s="3" t="s">
        <v>5</v>
      </c>
      <c r="C14" s="58">
        <f>COUNTIF(C$4:C$12, "Type 2*")</f>
        <v>0</v>
      </c>
      <c r="D14" s="60">
        <f t="shared" ref="D14" si="1">COUNTIF(D$4:D$12, "Type 2*")</f>
        <v>1</v>
      </c>
    </row>
    <row r="15" spans="2:4" ht="14.4" customHeight="1" x14ac:dyDescent="0.25">
      <c r="B15" s="3" t="s">
        <v>6</v>
      </c>
      <c r="C15" s="58">
        <f>COUNTIF(C$4:C$12, "Type 3*")</f>
        <v>3</v>
      </c>
      <c r="D15" s="60">
        <f t="shared" ref="D15" si="2">COUNTIF(D$4:D$12, "Type 3*")</f>
        <v>1</v>
      </c>
    </row>
    <row r="16" spans="2:4" ht="14.4" customHeight="1" x14ac:dyDescent="0.25">
      <c r="B16" s="3" t="s">
        <v>7</v>
      </c>
      <c r="C16" s="58">
        <f>COUNTIF(C$4:C$12, "Type 4*")</f>
        <v>0</v>
      </c>
      <c r="D16" s="60">
        <f t="shared" ref="D16" si="3">COUNTIF(D$4:D$12, "Type 4*")</f>
        <v>1</v>
      </c>
    </row>
    <row r="17" spans="2:4" ht="14.4" customHeight="1" x14ac:dyDescent="0.25">
      <c r="B17" s="3" t="s">
        <v>17</v>
      </c>
      <c r="C17" s="59">
        <f t="shared" ref="C17:D17" si="4">C13/SUM(C$13:C$16)</f>
        <v>0.66666666666666663</v>
      </c>
      <c r="D17" s="61">
        <f t="shared" si="4"/>
        <v>0.66666666666666663</v>
      </c>
    </row>
    <row r="18" spans="2:4" ht="14.4" customHeight="1" x14ac:dyDescent="0.25">
      <c r="B18" s="3" t="s">
        <v>18</v>
      </c>
      <c r="C18" s="59">
        <f t="shared" ref="C18:D20" si="5">C14/SUM(C$13:C$16)</f>
        <v>0</v>
      </c>
      <c r="D18" s="61">
        <f t="shared" si="5"/>
        <v>0.1111111111111111</v>
      </c>
    </row>
    <row r="19" spans="2:4" ht="14.4" customHeight="1" x14ac:dyDescent="0.25">
      <c r="B19" s="3" t="s">
        <v>19</v>
      </c>
      <c r="C19" s="59">
        <f t="shared" si="5"/>
        <v>0.33333333333333331</v>
      </c>
      <c r="D19" s="61">
        <f t="shared" si="5"/>
        <v>0.1111111111111111</v>
      </c>
    </row>
    <row r="20" spans="2:4" ht="14.4" customHeight="1" thickBot="1" x14ac:dyDescent="0.3">
      <c r="B20" s="5" t="s">
        <v>20</v>
      </c>
      <c r="C20" s="62">
        <f t="shared" si="5"/>
        <v>0</v>
      </c>
      <c r="D20" s="63">
        <f t="shared" si="5"/>
        <v>0.1111111111111111</v>
      </c>
    </row>
    <row r="21" spans="2:4" s="15" customFormat="1" ht="14.4" customHeight="1" x14ac:dyDescent="0.25"/>
    <row r="22" spans="2:4" s="15" customFormat="1" ht="14.4" customHeight="1" x14ac:dyDescent="0.25"/>
    <row r="23" spans="2:4" s="15" customFormat="1" ht="14.4" customHeight="1" x14ac:dyDescent="0.25"/>
    <row r="24" spans="2:4" s="15" customFormat="1" ht="14.4" customHeight="1" x14ac:dyDescent="0.25"/>
    <row r="25" spans="2:4" s="15" customFormat="1" ht="14.4" customHeight="1" x14ac:dyDescent="0.25"/>
    <row r="26" spans="2:4" s="15" customFormat="1" ht="14.4" customHeight="1" x14ac:dyDescent="0.25"/>
    <row r="27" spans="2:4" s="15" customFormat="1" ht="14.4" customHeight="1" x14ac:dyDescent="0.25"/>
    <row r="28" spans="2:4" s="15" customFormat="1" ht="14.4" customHeight="1" x14ac:dyDescent="0.25"/>
    <row r="29" spans="2:4" s="15" customFormat="1" ht="14.4" customHeight="1" x14ac:dyDescent="0.25"/>
    <row r="30" spans="2:4" s="15" customFormat="1" ht="14.4" customHeight="1" x14ac:dyDescent="0.25"/>
    <row r="31" spans="2:4" s="15" customFormat="1" ht="14.4" customHeight="1" x14ac:dyDescent="0.25"/>
    <row r="32" spans="2:4" s="15" customFormat="1" ht="14.4" customHeight="1" x14ac:dyDescent="0.25"/>
    <row r="33" spans="2:4" s="15" customFormat="1" ht="14.4" customHeight="1" x14ac:dyDescent="0.25"/>
    <row r="34" spans="2:4" s="15" customFormat="1" ht="14.4" customHeight="1" x14ac:dyDescent="0.25"/>
    <row r="35" spans="2:4" s="15" customFormat="1" ht="14.4" customHeight="1" x14ac:dyDescent="0.25"/>
    <row r="36" spans="2:4" s="15" customFormat="1" ht="14.4" customHeight="1" x14ac:dyDescent="0.25"/>
    <row r="37" spans="2:4" ht="14.4" customHeight="1" x14ac:dyDescent="0.25">
      <c r="B37" s="15"/>
      <c r="C37" s="15"/>
      <c r="D37" s="15"/>
    </row>
  </sheetData>
  <sheetProtection sheet="1" objects="1" scenarios="1"/>
  <mergeCells count="2">
    <mergeCell ref="C2:D2"/>
    <mergeCell ref="B2:B3"/>
  </mergeCells>
  <conditionalFormatting sqref="C17:D20">
    <cfRule type="expression" dxfId="10" priority="1">
      <formula>AND(C$17&lt;0.5,C$18&lt;0.5,C$19&lt;0.5, C$20&lt;0.5)</formula>
    </cfRule>
    <cfRule type="cellIs" dxfId="9" priority="2" operator="greaterThanOrEqual">
      <formula>0.5</formula>
    </cfRule>
  </conditionalFormatting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14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6" width="21.5546875" customWidth="1"/>
    <col min="7" max="7" width="2.6640625" style="15" customWidth="1"/>
    <col min="8" max="12" width="21.5546875" hidden="1"/>
    <col min="13" max="16384" width="14.44140625" hidden="1"/>
  </cols>
  <sheetData>
    <row r="1" spans="2:6" s="15" customFormat="1" ht="14.4" customHeight="1" thickBot="1" x14ac:dyDescent="0.3">
      <c r="B1" s="16"/>
      <c r="C1" s="16"/>
      <c r="D1" s="16"/>
      <c r="E1" s="16"/>
      <c r="F1" s="16"/>
    </row>
    <row r="2" spans="2:6" ht="14.4" customHeight="1" x14ac:dyDescent="0.25">
      <c r="B2" s="11"/>
      <c r="C2" s="12" t="s">
        <v>33</v>
      </c>
      <c r="D2" s="12"/>
      <c r="E2" s="12"/>
      <c r="F2" s="13"/>
    </row>
    <row r="3" spans="2:6" ht="27" thickBot="1" x14ac:dyDescent="0.3">
      <c r="B3" s="14"/>
      <c r="C3" s="38" t="s">
        <v>21</v>
      </c>
      <c r="D3" s="38" t="s">
        <v>27</v>
      </c>
      <c r="E3" s="38" t="s">
        <v>23</v>
      </c>
      <c r="F3" s="39" t="s">
        <v>24</v>
      </c>
    </row>
    <row r="4" spans="2:6" ht="14.4" customHeight="1" x14ac:dyDescent="0.25">
      <c r="B4" s="8" t="s">
        <v>8</v>
      </c>
      <c r="C4" s="9">
        <v>3</v>
      </c>
      <c r="D4" s="9">
        <v>5</v>
      </c>
      <c r="E4" s="9">
        <v>5</v>
      </c>
      <c r="F4" s="10">
        <v>1</v>
      </c>
    </row>
    <row r="5" spans="2:6" ht="14.4" customHeight="1" x14ac:dyDescent="0.25">
      <c r="B5" s="3" t="s">
        <v>9</v>
      </c>
      <c r="C5" s="2">
        <v>2</v>
      </c>
      <c r="D5" s="2">
        <v>5</v>
      </c>
      <c r="E5" s="2">
        <v>5</v>
      </c>
      <c r="F5" s="4">
        <v>3</v>
      </c>
    </row>
    <row r="6" spans="2:6" ht="14.4" customHeight="1" x14ac:dyDescent="0.25">
      <c r="B6" s="3" t="s">
        <v>10</v>
      </c>
      <c r="C6" s="2">
        <v>3</v>
      </c>
      <c r="D6" s="2">
        <v>5</v>
      </c>
      <c r="E6" s="2">
        <v>4</v>
      </c>
      <c r="F6" s="4">
        <v>4</v>
      </c>
    </row>
    <row r="7" spans="2:6" ht="14.4" customHeight="1" x14ac:dyDescent="0.25">
      <c r="B7" s="3" t="s">
        <v>11</v>
      </c>
      <c r="C7" s="2">
        <v>2</v>
      </c>
      <c r="D7" s="2">
        <v>5</v>
      </c>
      <c r="E7" s="2">
        <v>5</v>
      </c>
      <c r="F7" s="4">
        <v>2</v>
      </c>
    </row>
    <row r="8" spans="2:6" ht="14.4" customHeight="1" x14ac:dyDescent="0.25">
      <c r="B8" s="3" t="s">
        <v>12</v>
      </c>
      <c r="C8" s="2">
        <v>1</v>
      </c>
      <c r="D8" s="2">
        <v>5</v>
      </c>
      <c r="E8" s="2">
        <v>5</v>
      </c>
      <c r="F8" s="4">
        <v>5</v>
      </c>
    </row>
    <row r="9" spans="2:6" ht="14.4" customHeight="1" x14ac:dyDescent="0.25">
      <c r="B9" s="3" t="s">
        <v>13</v>
      </c>
      <c r="C9" s="2">
        <v>1</v>
      </c>
      <c r="D9" s="2">
        <v>5</v>
      </c>
      <c r="E9" s="2">
        <v>5</v>
      </c>
      <c r="F9" s="4">
        <v>3</v>
      </c>
    </row>
    <row r="10" spans="2:6" ht="14.4" customHeight="1" x14ac:dyDescent="0.25">
      <c r="B10" s="3" t="s">
        <v>14</v>
      </c>
      <c r="C10" s="2">
        <v>3</v>
      </c>
      <c r="D10" s="2">
        <v>5</v>
      </c>
      <c r="E10" s="2">
        <v>4</v>
      </c>
      <c r="F10" s="4">
        <v>1</v>
      </c>
    </row>
    <row r="11" spans="2:6" ht="14.4" customHeight="1" thickBot="1" x14ac:dyDescent="0.3">
      <c r="B11" s="17" t="s">
        <v>15</v>
      </c>
      <c r="C11" s="18">
        <v>2</v>
      </c>
      <c r="D11" s="18">
        <v>4</v>
      </c>
      <c r="E11" s="18">
        <v>5</v>
      </c>
      <c r="F11" s="19">
        <v>3</v>
      </c>
    </row>
    <row r="12" spans="2:6" ht="14.4" customHeight="1" x14ac:dyDescent="0.25">
      <c r="B12" s="29" t="s">
        <v>3</v>
      </c>
      <c r="C12" s="30">
        <f>SUM(C4:C11)/COUNTA(C4:C11)</f>
        <v>2.125</v>
      </c>
      <c r="D12" s="30">
        <f t="shared" ref="D12:F12" si="0">SUM(D4:D11)/COUNTA(D4:D11)</f>
        <v>4.875</v>
      </c>
      <c r="E12" s="30">
        <f t="shared" si="0"/>
        <v>4.75</v>
      </c>
      <c r="F12" s="31">
        <f t="shared" si="0"/>
        <v>2.75</v>
      </c>
    </row>
    <row r="13" spans="2:6" ht="14.4" customHeight="1" thickBot="1" x14ac:dyDescent="0.3">
      <c r="B13" s="5" t="s">
        <v>37</v>
      </c>
      <c r="C13" s="6">
        <f>_xlfn.STDEV.S(C4:C11)</f>
        <v>0.83452296039628016</v>
      </c>
      <c r="D13" s="6">
        <f t="shared" ref="D13:E13" si="1">_xlfn.STDEV.S(D4:D11)</f>
        <v>0.35355339059327379</v>
      </c>
      <c r="E13" s="6">
        <f t="shared" si="1"/>
        <v>0.46291004988627571</v>
      </c>
      <c r="F13" s="7">
        <f>_xlfn.STDEV.S(F4:F11)</f>
        <v>1.3887301496588271</v>
      </c>
    </row>
    <row r="14" spans="2:6" s="15" customFormat="1" ht="14.4" customHeight="1" x14ac:dyDescent="0.25"/>
  </sheetData>
  <sheetProtection sheet="1" objects="1" scenarios="1"/>
  <mergeCells count="2">
    <mergeCell ref="C2:F2"/>
    <mergeCell ref="B2:B3"/>
  </mergeCells>
  <conditionalFormatting sqref="C13:F13">
    <cfRule type="cellIs" dxfId="8" priority="3" operator="greaterThan">
      <formula>1.49999999999999</formula>
    </cfRule>
  </conditionalFormatting>
  <conditionalFormatting sqref="C12">
    <cfRule type="expression" dxfId="7" priority="2">
      <formula>C$13&lt;1.5</formula>
    </cfRule>
  </conditionalFormatting>
  <conditionalFormatting sqref="D12:F12">
    <cfRule type="expression" dxfId="6" priority="1">
      <formula>D$13&lt;1.5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FD14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5" width="21.5546875" customWidth="1"/>
    <col min="6" max="6" width="2.6640625" style="15" customWidth="1"/>
    <col min="7" max="11" width="21.5546875" hidden="1"/>
    <col min="12" max="16383" width="14.44140625" hidden="1"/>
    <col min="16384" max="16384" width="0.109375" hidden="1" customWidth="1"/>
  </cols>
  <sheetData>
    <row r="1" spans="2:5" ht="14.4" customHeight="1" thickBot="1" x14ac:dyDescent="0.3">
      <c r="B1" s="16"/>
      <c r="C1" s="16"/>
      <c r="D1" s="16"/>
      <c r="E1" s="16"/>
    </row>
    <row r="2" spans="2:5" ht="26.4" customHeight="1" x14ac:dyDescent="0.25">
      <c r="B2" s="11"/>
      <c r="C2" s="21" t="s">
        <v>32</v>
      </c>
      <c r="D2" s="22"/>
      <c r="E2" s="23"/>
    </row>
    <row r="3" spans="2:5" ht="14.4" customHeight="1" thickBot="1" x14ac:dyDescent="0.3">
      <c r="B3" s="14"/>
      <c r="C3" s="38" t="s">
        <v>25</v>
      </c>
      <c r="D3" s="38" t="s">
        <v>44</v>
      </c>
      <c r="E3" s="39" t="s">
        <v>26</v>
      </c>
    </row>
    <row r="4" spans="2:5" ht="14.4" customHeight="1" x14ac:dyDescent="0.25">
      <c r="B4" s="8" t="s">
        <v>8</v>
      </c>
      <c r="C4" s="9">
        <v>2</v>
      </c>
      <c r="D4" s="33">
        <v>1</v>
      </c>
      <c r="E4" s="10">
        <v>5</v>
      </c>
    </row>
    <row r="5" spans="2:5" ht="14.4" customHeight="1" x14ac:dyDescent="0.25">
      <c r="B5" s="3" t="s">
        <v>9</v>
      </c>
      <c r="C5" s="2">
        <v>2</v>
      </c>
      <c r="D5" s="2">
        <v>1</v>
      </c>
      <c r="E5" s="4">
        <v>2</v>
      </c>
    </row>
    <row r="6" spans="2:5" ht="14.4" customHeight="1" x14ac:dyDescent="0.25">
      <c r="B6" s="3" t="s">
        <v>10</v>
      </c>
      <c r="C6" s="2">
        <v>2</v>
      </c>
      <c r="D6" s="2">
        <v>5</v>
      </c>
      <c r="E6" s="4">
        <v>5</v>
      </c>
    </row>
    <row r="7" spans="2:5" ht="14.4" customHeight="1" x14ac:dyDescent="0.25">
      <c r="B7" s="3" t="s">
        <v>11</v>
      </c>
      <c r="C7" s="2">
        <v>1</v>
      </c>
      <c r="D7" s="2">
        <v>4</v>
      </c>
      <c r="E7" s="4">
        <v>1</v>
      </c>
    </row>
    <row r="8" spans="2:5" ht="14.4" customHeight="1" x14ac:dyDescent="0.25">
      <c r="B8" s="3" t="s">
        <v>12</v>
      </c>
      <c r="C8" s="2">
        <v>3</v>
      </c>
      <c r="D8" s="2">
        <v>5</v>
      </c>
      <c r="E8" s="4">
        <v>3</v>
      </c>
    </row>
    <row r="9" spans="2:5" ht="14.4" customHeight="1" x14ac:dyDescent="0.25">
      <c r="B9" s="3" t="s">
        <v>13</v>
      </c>
      <c r="C9" s="2">
        <v>2</v>
      </c>
      <c r="D9" s="2">
        <v>5</v>
      </c>
      <c r="E9" s="4">
        <v>2</v>
      </c>
    </row>
    <row r="10" spans="2:5" ht="14.4" customHeight="1" x14ac:dyDescent="0.25">
      <c r="B10" s="3" t="s">
        <v>14</v>
      </c>
      <c r="C10" s="2">
        <v>4</v>
      </c>
      <c r="D10" s="2">
        <v>2</v>
      </c>
      <c r="E10" s="4">
        <v>5</v>
      </c>
    </row>
    <row r="11" spans="2:5" ht="14.4" customHeight="1" thickBot="1" x14ac:dyDescent="0.3">
      <c r="B11" s="17" t="s">
        <v>15</v>
      </c>
      <c r="C11" s="18">
        <v>3</v>
      </c>
      <c r="D11" s="18">
        <v>5</v>
      </c>
      <c r="E11" s="19">
        <v>2</v>
      </c>
    </row>
    <row r="12" spans="2:5" ht="14.4" customHeight="1" x14ac:dyDescent="0.25">
      <c r="B12" s="29" t="s">
        <v>3</v>
      </c>
      <c r="C12" s="32">
        <f>SUM(C4:C11)/COUNTA(C4:C11)</f>
        <v>2.375</v>
      </c>
      <c r="D12" s="30">
        <f t="shared" ref="D12:E12" si="0">SUM(D4:D11)/COUNTA(D4:D11)</f>
        <v>3.5</v>
      </c>
      <c r="E12" s="31">
        <f t="shared" si="0"/>
        <v>3.125</v>
      </c>
    </row>
    <row r="13" spans="2:5" ht="14.4" customHeight="1" thickBot="1" x14ac:dyDescent="0.3">
      <c r="B13" s="5" t="s">
        <v>37</v>
      </c>
      <c r="C13" s="6">
        <f>_xlfn.STDEV.S(C4:C11)</f>
        <v>0.91612538131290433</v>
      </c>
      <c r="D13" s="6">
        <f t="shared" ref="D13:E13" si="1">_xlfn.STDEV.S(D4:D11)</f>
        <v>1.8516401995451028</v>
      </c>
      <c r="E13" s="7">
        <f t="shared" si="1"/>
        <v>1.6420805617960927</v>
      </c>
    </row>
    <row r="14" spans="2:5" s="15" customFormat="1" ht="14.4" customHeight="1" x14ac:dyDescent="0.25"/>
  </sheetData>
  <sheetProtection sheet="1" objects="1" scenarios="1"/>
  <mergeCells count="2">
    <mergeCell ref="C2:E2"/>
    <mergeCell ref="B2:B3"/>
  </mergeCells>
  <conditionalFormatting sqref="C13:E13">
    <cfRule type="cellIs" dxfId="5" priority="2" operator="greaterThan">
      <formula>1.49999999999999</formula>
    </cfRule>
  </conditionalFormatting>
  <conditionalFormatting sqref="C12:E12">
    <cfRule type="expression" dxfId="4" priority="1">
      <formula>C$13&lt;1.5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4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12" width="21.5546875" customWidth="1"/>
    <col min="13" max="13" width="2.6640625" style="15" customWidth="1"/>
    <col min="14" max="18" width="21.5546875" hidden="1"/>
    <col min="19" max="16384" width="14.44140625" hidden="1"/>
  </cols>
  <sheetData>
    <row r="1" spans="2:12" s="15" customFormat="1" ht="14.4" customHeight="1" thickBo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4.4" customHeight="1" x14ac:dyDescent="0.25">
      <c r="B2" s="11"/>
      <c r="C2" s="34" t="s">
        <v>36</v>
      </c>
      <c r="D2" s="34"/>
      <c r="E2" s="34"/>
      <c r="F2" s="34"/>
      <c r="G2" s="34"/>
      <c r="H2" s="34"/>
      <c r="I2" s="34"/>
      <c r="J2" s="34"/>
      <c r="K2" s="34"/>
      <c r="L2" s="35"/>
    </row>
    <row r="3" spans="2:12" ht="27" thickBot="1" x14ac:dyDescent="0.3">
      <c r="B3" s="14"/>
      <c r="C3" s="40" t="s">
        <v>21</v>
      </c>
      <c r="D3" s="40" t="s">
        <v>45</v>
      </c>
      <c r="E3" s="40" t="s">
        <v>23</v>
      </c>
      <c r="F3" s="40" t="s">
        <v>47</v>
      </c>
      <c r="G3" s="40" t="s">
        <v>28</v>
      </c>
      <c r="H3" s="40" t="s">
        <v>29</v>
      </c>
      <c r="I3" s="40" t="s">
        <v>30</v>
      </c>
      <c r="J3" s="40" t="s">
        <v>31</v>
      </c>
      <c r="K3" s="40" t="s">
        <v>46</v>
      </c>
      <c r="L3" s="41" t="s">
        <v>26</v>
      </c>
    </row>
    <row r="4" spans="2:12" ht="14.4" customHeight="1" x14ac:dyDescent="0.25">
      <c r="B4" s="8" t="s">
        <v>8</v>
      </c>
      <c r="C4" s="9">
        <v>5</v>
      </c>
      <c r="D4" s="9">
        <v>5</v>
      </c>
      <c r="E4" s="9">
        <v>5</v>
      </c>
      <c r="F4" s="9">
        <v>3</v>
      </c>
      <c r="G4" s="9">
        <v>3</v>
      </c>
      <c r="H4" s="9">
        <v>5</v>
      </c>
      <c r="I4" s="9">
        <v>5</v>
      </c>
      <c r="J4" s="9">
        <v>5</v>
      </c>
      <c r="K4" s="9">
        <v>3</v>
      </c>
      <c r="L4" s="10">
        <v>5</v>
      </c>
    </row>
    <row r="5" spans="2:12" ht="14.4" customHeight="1" x14ac:dyDescent="0.25">
      <c r="B5" s="3" t="s">
        <v>9</v>
      </c>
      <c r="C5" s="2">
        <v>3</v>
      </c>
      <c r="D5" s="2">
        <v>4</v>
      </c>
      <c r="E5" s="2">
        <v>3</v>
      </c>
      <c r="F5" s="2">
        <v>1</v>
      </c>
      <c r="G5" s="2">
        <v>1</v>
      </c>
      <c r="H5" s="2">
        <v>5</v>
      </c>
      <c r="I5" s="2">
        <v>3</v>
      </c>
      <c r="J5" s="2">
        <v>1</v>
      </c>
      <c r="K5" s="2">
        <v>1</v>
      </c>
      <c r="L5" s="4">
        <v>2</v>
      </c>
    </row>
    <row r="6" spans="2:12" ht="14.4" customHeight="1" x14ac:dyDescent="0.25">
      <c r="B6" s="3" t="s">
        <v>10</v>
      </c>
      <c r="C6" s="2">
        <v>2</v>
      </c>
      <c r="D6" s="2">
        <v>5</v>
      </c>
      <c r="E6" s="2">
        <v>5</v>
      </c>
      <c r="F6" s="2">
        <v>3</v>
      </c>
      <c r="G6" s="2">
        <v>3</v>
      </c>
      <c r="H6" s="2">
        <v>5</v>
      </c>
      <c r="I6" s="2">
        <v>2</v>
      </c>
      <c r="J6" s="2">
        <v>5</v>
      </c>
      <c r="K6" s="2">
        <v>5</v>
      </c>
      <c r="L6" s="4">
        <v>3</v>
      </c>
    </row>
    <row r="7" spans="2:12" ht="14.4" customHeight="1" x14ac:dyDescent="0.25">
      <c r="B7" s="3" t="s">
        <v>11</v>
      </c>
      <c r="C7" s="2">
        <v>2</v>
      </c>
      <c r="D7" s="2">
        <v>4</v>
      </c>
      <c r="E7" s="2">
        <v>4</v>
      </c>
      <c r="F7" s="2">
        <v>3</v>
      </c>
      <c r="G7" s="2">
        <v>3</v>
      </c>
      <c r="H7" s="2">
        <v>2</v>
      </c>
      <c r="I7" s="2">
        <v>2</v>
      </c>
      <c r="J7" s="2">
        <v>3</v>
      </c>
      <c r="K7" s="2">
        <v>1</v>
      </c>
      <c r="L7" s="4">
        <v>1</v>
      </c>
    </row>
    <row r="8" spans="2:12" ht="14.4" customHeight="1" x14ac:dyDescent="0.25">
      <c r="B8" s="3" t="s">
        <v>12</v>
      </c>
      <c r="C8" s="2">
        <v>1</v>
      </c>
      <c r="D8" s="2">
        <v>5</v>
      </c>
      <c r="E8" s="2">
        <v>5</v>
      </c>
      <c r="F8" s="2">
        <v>3</v>
      </c>
      <c r="G8" s="2">
        <v>4</v>
      </c>
      <c r="H8" s="2">
        <v>5</v>
      </c>
      <c r="I8" s="2">
        <v>3</v>
      </c>
      <c r="J8" s="2">
        <v>4</v>
      </c>
      <c r="K8" s="2">
        <v>4</v>
      </c>
      <c r="L8" s="4">
        <v>4</v>
      </c>
    </row>
    <row r="9" spans="2:12" ht="14.4" customHeight="1" x14ac:dyDescent="0.25">
      <c r="B9" s="3" t="s">
        <v>13</v>
      </c>
      <c r="C9" s="2">
        <v>3</v>
      </c>
      <c r="D9" s="2">
        <v>3</v>
      </c>
      <c r="E9" s="2">
        <v>4</v>
      </c>
      <c r="F9" s="2">
        <v>4</v>
      </c>
      <c r="G9" s="2">
        <v>4</v>
      </c>
      <c r="H9" s="2">
        <v>5</v>
      </c>
      <c r="I9" s="2">
        <v>5</v>
      </c>
      <c r="J9" s="2">
        <v>4</v>
      </c>
      <c r="K9" s="2">
        <v>3</v>
      </c>
      <c r="L9" s="4">
        <v>5</v>
      </c>
    </row>
    <row r="10" spans="2:12" ht="14.4" customHeight="1" x14ac:dyDescent="0.25">
      <c r="B10" s="3" t="s">
        <v>14</v>
      </c>
      <c r="C10" s="2">
        <v>4</v>
      </c>
      <c r="D10" s="2">
        <v>4</v>
      </c>
      <c r="E10" s="2">
        <v>4</v>
      </c>
      <c r="F10" s="2">
        <v>3</v>
      </c>
      <c r="G10" s="2">
        <v>3</v>
      </c>
      <c r="H10" s="2">
        <v>5</v>
      </c>
      <c r="I10" s="2">
        <v>5</v>
      </c>
      <c r="J10" s="2">
        <v>1</v>
      </c>
      <c r="K10" s="2">
        <v>1</v>
      </c>
      <c r="L10" s="4">
        <v>4</v>
      </c>
    </row>
    <row r="11" spans="2:12" ht="14.4" customHeight="1" thickBot="1" x14ac:dyDescent="0.3">
      <c r="B11" s="17" t="s">
        <v>15</v>
      </c>
      <c r="C11" s="18">
        <v>2</v>
      </c>
      <c r="D11" s="18">
        <v>3</v>
      </c>
      <c r="E11" s="18">
        <v>2</v>
      </c>
      <c r="F11" s="18">
        <v>3</v>
      </c>
      <c r="G11" s="18">
        <v>3</v>
      </c>
      <c r="H11" s="18">
        <v>2</v>
      </c>
      <c r="I11" s="18">
        <v>2</v>
      </c>
      <c r="J11" s="18">
        <v>3</v>
      </c>
      <c r="K11" s="18">
        <v>2</v>
      </c>
      <c r="L11" s="19">
        <v>2</v>
      </c>
    </row>
    <row r="12" spans="2:12" ht="14.4" customHeight="1" x14ac:dyDescent="0.25">
      <c r="B12" s="29" t="s">
        <v>3</v>
      </c>
      <c r="C12" s="30">
        <f>SUM(C4:C11)/COUNTA(C4:C11)</f>
        <v>2.75</v>
      </c>
      <c r="D12" s="30">
        <f t="shared" ref="D12:L12" si="0">SUM(D4:D11)/COUNTA(D4:D11)</f>
        <v>4.125</v>
      </c>
      <c r="E12" s="30">
        <f t="shared" si="0"/>
        <v>4</v>
      </c>
      <c r="F12" s="30">
        <f t="shared" si="0"/>
        <v>2.875</v>
      </c>
      <c r="G12" s="30">
        <f t="shared" si="0"/>
        <v>3</v>
      </c>
      <c r="H12" s="30">
        <f t="shared" si="0"/>
        <v>4.25</v>
      </c>
      <c r="I12" s="30">
        <f t="shared" si="0"/>
        <v>3.375</v>
      </c>
      <c r="J12" s="30">
        <f t="shared" si="0"/>
        <v>3.25</v>
      </c>
      <c r="K12" s="30">
        <f t="shared" si="0"/>
        <v>2.5</v>
      </c>
      <c r="L12" s="31">
        <f t="shared" si="0"/>
        <v>3.25</v>
      </c>
    </row>
    <row r="13" spans="2:12" ht="14.4" customHeight="1" thickBot="1" x14ac:dyDescent="0.3">
      <c r="B13" s="5" t="s">
        <v>37</v>
      </c>
      <c r="C13" s="6">
        <f>_xlfn.STDEV.S(C4:C11)</f>
        <v>1.2817398889233114</v>
      </c>
      <c r="D13" s="6">
        <f t="shared" ref="D13:E13" si="1">_xlfn.STDEV.S(D4:D11)</f>
        <v>0.83452296039628016</v>
      </c>
      <c r="E13" s="6">
        <f t="shared" si="1"/>
        <v>1.0690449676496976</v>
      </c>
      <c r="F13" s="6">
        <f>_xlfn.STDEV.S(F4:F11)</f>
        <v>0.83452296039628016</v>
      </c>
      <c r="G13" s="6">
        <f t="shared" ref="G13:L13" si="2">_xlfn.STDEV.S(G4:G11)</f>
        <v>0.92582009977255142</v>
      </c>
      <c r="H13" s="6">
        <f t="shared" si="2"/>
        <v>1.3887301496588271</v>
      </c>
      <c r="I13" s="6">
        <f t="shared" si="2"/>
        <v>1.407885953173359</v>
      </c>
      <c r="J13" s="6">
        <f t="shared" si="2"/>
        <v>1.5811388300841898</v>
      </c>
      <c r="K13" s="6">
        <f t="shared" si="2"/>
        <v>1.5118578920369088</v>
      </c>
      <c r="L13" s="7">
        <f t="shared" si="2"/>
        <v>1.4880476182856899</v>
      </c>
    </row>
    <row r="14" spans="2:12" s="15" customFormat="1" ht="14.4" customHeight="1" x14ac:dyDescent="0.25"/>
  </sheetData>
  <sheetProtection sheet="1" objects="1" scenarios="1"/>
  <mergeCells count="2">
    <mergeCell ref="C2:L2"/>
    <mergeCell ref="B2:B3"/>
  </mergeCells>
  <conditionalFormatting sqref="C13:L13">
    <cfRule type="cellIs" dxfId="3" priority="2" operator="greaterThan">
      <formula>1.49999999999999</formula>
    </cfRule>
  </conditionalFormatting>
  <conditionalFormatting sqref="C12:L12">
    <cfRule type="expression" dxfId="2" priority="1">
      <formula>C$13&lt;1.5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4"/>
  <sheetViews>
    <sheetView zoomScale="70" zoomScaleNormal="70" workbookViewId="0"/>
  </sheetViews>
  <sheetFormatPr baseColWidth="10" defaultColWidth="0" defaultRowHeight="14.4" customHeight="1" zeroHeight="1" x14ac:dyDescent="0.25"/>
  <cols>
    <col min="1" max="1" width="2.6640625" style="15" customWidth="1"/>
    <col min="2" max="4" width="21.5546875" customWidth="1"/>
    <col min="5" max="5" width="2.6640625" style="15" customWidth="1"/>
    <col min="6" max="10" width="21.5546875" hidden="1"/>
    <col min="11" max="16384" width="14.44140625" hidden="1"/>
  </cols>
  <sheetData>
    <row r="1" spans="2:4" s="15" customFormat="1" ht="14.4" customHeight="1" thickBot="1" x14ac:dyDescent="0.3">
      <c r="B1" s="16"/>
      <c r="C1" s="16"/>
      <c r="D1" s="16"/>
    </row>
    <row r="2" spans="2:4" ht="26.4" customHeight="1" x14ac:dyDescent="0.25">
      <c r="B2" s="11"/>
      <c r="C2" s="42" t="s">
        <v>38</v>
      </c>
      <c r="D2" s="43"/>
    </row>
    <row r="3" spans="2:4" ht="26.4" customHeight="1" thickBot="1" x14ac:dyDescent="0.3">
      <c r="B3" s="45"/>
      <c r="C3" s="56" t="s">
        <v>34</v>
      </c>
      <c r="D3" s="57" t="s">
        <v>35</v>
      </c>
    </row>
    <row r="4" spans="2:4" ht="14.4" customHeight="1" x14ac:dyDescent="0.25">
      <c r="B4" s="46" t="s">
        <v>8</v>
      </c>
      <c r="C4" s="47">
        <v>1</v>
      </c>
      <c r="D4" s="48">
        <v>4</v>
      </c>
    </row>
    <row r="5" spans="2:4" ht="14.4" customHeight="1" x14ac:dyDescent="0.25">
      <c r="B5" s="3" t="s">
        <v>9</v>
      </c>
      <c r="C5" s="20">
        <v>4</v>
      </c>
      <c r="D5" s="24">
        <v>2</v>
      </c>
    </row>
    <row r="6" spans="2:4" ht="14.4" customHeight="1" x14ac:dyDescent="0.25">
      <c r="B6" s="3" t="s">
        <v>10</v>
      </c>
      <c r="C6" s="20">
        <v>5</v>
      </c>
      <c r="D6" s="24">
        <v>5</v>
      </c>
    </row>
    <row r="7" spans="2:4" ht="14.4" customHeight="1" x14ac:dyDescent="0.25">
      <c r="B7" s="3" t="s">
        <v>11</v>
      </c>
      <c r="C7" s="20">
        <v>4</v>
      </c>
      <c r="D7" s="24">
        <v>2</v>
      </c>
    </row>
    <row r="8" spans="2:4" ht="14.4" customHeight="1" x14ac:dyDescent="0.25">
      <c r="B8" s="3" t="s">
        <v>12</v>
      </c>
      <c r="C8" s="20">
        <v>5</v>
      </c>
      <c r="D8" s="24">
        <v>5</v>
      </c>
    </row>
    <row r="9" spans="2:4" ht="14.4" customHeight="1" x14ac:dyDescent="0.25">
      <c r="B9" s="3" t="s">
        <v>13</v>
      </c>
      <c r="C9" s="20">
        <v>3</v>
      </c>
      <c r="D9" s="24">
        <v>4</v>
      </c>
    </row>
    <row r="10" spans="2:4" ht="14.4" customHeight="1" x14ac:dyDescent="0.25">
      <c r="B10" s="3" t="s">
        <v>14</v>
      </c>
      <c r="C10" s="20">
        <v>5</v>
      </c>
      <c r="D10" s="24">
        <v>5</v>
      </c>
    </row>
    <row r="11" spans="2:4" ht="14.4" customHeight="1" thickBot="1" x14ac:dyDescent="0.3">
      <c r="B11" s="5" t="s">
        <v>15</v>
      </c>
      <c r="C11" s="49">
        <v>5</v>
      </c>
      <c r="D11" s="50">
        <v>3</v>
      </c>
    </row>
    <row r="12" spans="2:4" ht="14.4" customHeight="1" x14ac:dyDescent="0.25">
      <c r="B12" s="51" t="s">
        <v>3</v>
      </c>
      <c r="C12" s="52">
        <f>SUM(C4:C11)/COUNTA(C4:C11)</f>
        <v>4</v>
      </c>
      <c r="D12" s="53">
        <f t="shared" ref="D12" si="0">SUM(D4:D11)/COUNTA(D4:D11)</f>
        <v>3.75</v>
      </c>
    </row>
    <row r="13" spans="2:4" ht="14.4" customHeight="1" thickBot="1" x14ac:dyDescent="0.3">
      <c r="B13" s="44" t="s">
        <v>37</v>
      </c>
      <c r="C13" s="54">
        <f>_xlfn.STDEV.S(C4:C11)</f>
        <v>1.4142135623730951</v>
      </c>
      <c r="D13" s="55">
        <f t="shared" ref="D13" si="1">_xlfn.STDEV.S(D4:D11)</f>
        <v>1.2817398889233114</v>
      </c>
    </row>
    <row r="14" spans="2:4" s="15" customFormat="1" ht="14.4" customHeight="1" x14ac:dyDescent="0.25"/>
  </sheetData>
  <sheetProtection sheet="1" objects="1" scenarios="1"/>
  <mergeCells count="2">
    <mergeCell ref="C2:D2"/>
    <mergeCell ref="B2:B3"/>
  </mergeCells>
  <conditionalFormatting sqref="C13:D13">
    <cfRule type="cellIs" dxfId="1" priority="2" operator="greaterThan">
      <formula>1.49999999999999</formula>
    </cfRule>
  </conditionalFormatting>
  <conditionalFormatting sqref="C12:D12">
    <cfRule type="expression" dxfId="0" priority="1">
      <formula>C$13&lt;1.5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Introduction</vt:lpstr>
      <vt:lpstr>Normalisation (P)</vt:lpstr>
      <vt:lpstr>Normalisation (C)</vt:lpstr>
      <vt:lpstr>Normalisation (E)</vt:lpstr>
      <vt:lpstr>Normalisation Risk</vt:lpstr>
      <vt:lpstr>Weighting (P)</vt:lpstr>
      <vt:lpstr>Weighting (C)</vt:lpstr>
      <vt:lpstr>Weighting (E)</vt:lpstr>
      <vt:lpstr>Weighting Risk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Frey, Torsten</dc:creator>
  <cp:lastModifiedBy>Frey, Torsten</cp:lastModifiedBy>
  <dcterms:created xsi:type="dcterms:W3CDTF">2021-10-21T12:58:05Z</dcterms:created>
  <dcterms:modified xsi:type="dcterms:W3CDTF">2025-02-12T16:19:48Z</dcterms:modified>
</cp:coreProperties>
</file>