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Mass PCL scaffolds" sheetId="1" state="visible" r:id="rId3"/>
    <sheet name="Mass differences" sheetId="2" state="visible" r:id="rId4"/>
  </sheets>
  <definedNames>
    <definedName function="false" hidden="false" localSheetId="1" name="_xlnm.Print_Area" vbProcedure="false">'Mass differences'!$B$5:$R$48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<sst xmlns="http://schemas.openxmlformats.org/spreadsheetml/2006/main" count="114" uniqueCount="98">
  <si>
    <t xml:space="preserve">Mass PCL samples</t>
  </si>
  <si>
    <t xml:space="preserve">MW</t>
  </si>
  <si>
    <t xml:space="preserve">B</t>
  </si>
  <si>
    <t xml:space="preserve">C</t>
  </si>
  <si>
    <t xml:space="preserve">PI: PCL + RIF and PCL + AMX</t>
  </si>
  <si>
    <t xml:space="preserve">A - RIF 20%</t>
  </si>
  <si>
    <t xml:space="preserve">B 2%</t>
  </si>
  <si>
    <t xml:space="preserve">C 0,2%</t>
  </si>
  <si>
    <t xml:space="preserve">D 0,02%</t>
  </si>
  <si>
    <t xml:space="preserve">E - AMX 20%</t>
  </si>
  <si>
    <t xml:space="preserve">F 2%</t>
  </si>
  <si>
    <t xml:space="preserve">G 0,2%</t>
  </si>
  <si>
    <t xml:space="preserve">-</t>
  </si>
  <si>
    <t xml:space="preserve">H 0,02%</t>
  </si>
  <si>
    <t xml:space="preserve">PII: PCL + MNZ and PCL + DXC</t>
  </si>
  <si>
    <t xml:space="preserve">A - MNZ 20%</t>
  </si>
  <si>
    <t xml:space="preserve">E - DXC 20%</t>
  </si>
  <si>
    <t xml:space="preserve">Sample name</t>
  </si>
  <si>
    <t xml:space="preserve">Mass diff.</t>
  </si>
  <si>
    <t xml:space="preserve">Mass before</t>
  </si>
  <si>
    <t xml:space="preserve">Mass after</t>
  </si>
  <si>
    <t xml:space="preserve">mass differences (before - after incubation)</t>
  </si>
  <si>
    <t xml:space="preserve">A</t>
  </si>
  <si>
    <t xml:space="preserve">PI E4</t>
  </si>
  <si>
    <t xml:space="preserve">PI F5</t>
  </si>
  <si>
    <t xml:space="preserve">PI G1</t>
  </si>
  <si>
    <t xml:space="preserve">PI H5</t>
  </si>
  <si>
    <t xml:space="preserve">PII A8</t>
  </si>
  <si>
    <t xml:space="preserve">PII B5</t>
  </si>
  <si>
    <t xml:space="preserve">PII C1</t>
  </si>
  <si>
    <t xml:space="preserve">PII D5</t>
  </si>
  <si>
    <t xml:space="preserve">PI E5</t>
  </si>
  <si>
    <t xml:space="preserve">PI F7</t>
  </si>
  <si>
    <t xml:space="preserve">PI G6</t>
  </si>
  <si>
    <t xml:space="preserve">PI H6</t>
  </si>
  <si>
    <t xml:space="preserve">PII A9</t>
  </si>
  <si>
    <t xml:space="preserve">PII B6</t>
  </si>
  <si>
    <t xml:space="preserve">PII C6</t>
  </si>
  <si>
    <t xml:space="preserve">PII D8</t>
  </si>
  <si>
    <t xml:space="preserve">D</t>
  </si>
  <si>
    <t xml:space="preserve">PI E6</t>
  </si>
  <si>
    <t xml:space="preserve">PI F9</t>
  </si>
  <si>
    <t xml:space="preserve">PI G7</t>
  </si>
  <si>
    <t xml:space="preserve">PI H7</t>
  </si>
  <si>
    <t xml:space="preserve">PII A10</t>
  </si>
  <si>
    <t xml:space="preserve">PII B7</t>
  </si>
  <si>
    <t xml:space="preserve">PII C7</t>
  </si>
  <si>
    <t xml:space="preserve">PII D9</t>
  </si>
  <si>
    <t xml:space="preserve">E</t>
  </si>
  <si>
    <t xml:space="preserve">F</t>
  </si>
  <si>
    <t xml:space="preserve">PII E5</t>
  </si>
  <si>
    <t xml:space="preserve">PII F5</t>
  </si>
  <si>
    <t xml:space="preserve">PII G6</t>
  </si>
  <si>
    <t xml:space="preserve">PII H6</t>
  </si>
  <si>
    <t xml:space="preserve">PI A7</t>
  </si>
  <si>
    <t xml:space="preserve">PI B5</t>
  </si>
  <si>
    <t xml:space="preserve">PI C1</t>
  </si>
  <si>
    <t xml:space="preserve">PI D5</t>
  </si>
  <si>
    <t xml:space="preserve">PII E7</t>
  </si>
  <si>
    <t xml:space="preserve">PII F6</t>
  </si>
  <si>
    <t xml:space="preserve">PII G7</t>
  </si>
  <si>
    <t xml:space="preserve">PII H7</t>
  </si>
  <si>
    <t xml:space="preserve">PI A8</t>
  </si>
  <si>
    <t xml:space="preserve">PI B6</t>
  </si>
  <si>
    <t xml:space="preserve">PI C6</t>
  </si>
  <si>
    <t xml:space="preserve">PI D7</t>
  </si>
  <si>
    <t xml:space="preserve">MW (A,B,C)</t>
  </si>
  <si>
    <t xml:space="preserve">STABW</t>
  </si>
  <si>
    <t xml:space="preserve">PII E9</t>
  </si>
  <si>
    <t xml:space="preserve">PII F7</t>
  </si>
  <si>
    <t xml:space="preserve">PII G8</t>
  </si>
  <si>
    <t xml:space="preserve">PII H9</t>
  </si>
  <si>
    <t xml:space="preserve">PI A9</t>
  </si>
  <si>
    <t xml:space="preserve">PI B8</t>
  </si>
  <si>
    <t xml:space="preserve">PI C7</t>
  </si>
  <si>
    <t xml:space="preserve">PI D8</t>
  </si>
  <si>
    <t xml:space="preserve">MW (D,E,F)</t>
  </si>
  <si>
    <t xml:space="preserve">mass differences PCL-based DDS</t>
  </si>
  <si>
    <t xml:space="preserve">P-A-20</t>
  </si>
  <si>
    <t xml:space="preserve">P-A-2</t>
  </si>
  <si>
    <t xml:space="preserve">P-A-02</t>
  </si>
  <si>
    <t xml:space="preserve">P-A-002</t>
  </si>
  <si>
    <t xml:space="preserve">P-M-20</t>
  </si>
  <si>
    <t xml:space="preserve">P-M-2</t>
  </si>
  <si>
    <t xml:space="preserve">P-M-02</t>
  </si>
  <si>
    <t xml:space="preserve">P-M-002</t>
  </si>
  <si>
    <t xml:space="preserve">P-D-20</t>
  </si>
  <si>
    <t xml:space="preserve">P-D-2</t>
  </si>
  <si>
    <t xml:space="preserve">P-D-02</t>
  </si>
  <si>
    <t xml:space="preserve">P-D-002</t>
  </si>
  <si>
    <t xml:space="preserve">P-R-20</t>
  </si>
  <si>
    <t xml:space="preserve">P-R-2</t>
  </si>
  <si>
    <t xml:space="preserve">P-R-02</t>
  </si>
  <si>
    <t xml:space="preserve">P-R-002</t>
  </si>
  <si>
    <t xml:space="preserve">P-0</t>
  </si>
  <si>
    <t xml:space="preserve">MW </t>
  </si>
  <si>
    <t xml:space="preserve">%</t>
  </si>
  <si>
    <t xml:space="preserve">STABW (%)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</si>
</sst>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\ %"/>
    <numFmt numFmtId="166" formatCode="0.00"/>
  </numFmts>
  <fonts count="1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theme="1"/>
      <name val="Calibri"/>
      <family val="2"/>
      <charset val="1"/>
    </font>
    <font>
      <sz val="16"/>
      <color theme="1"/>
      <name val="Calibri"/>
      <family val="2"/>
      <charset val="1"/>
    </font>
    <font>
      <b val="true"/>
      <sz val="20"/>
      <color theme="1"/>
      <name val="Calibri"/>
      <family val="2"/>
      <charset val="1"/>
    </font>
    <font>
      <b val="true"/>
      <sz val="16"/>
      <color theme="1"/>
      <name val="Calibri"/>
      <family val="2"/>
      <charset val="1"/>
    </font>
    <font>
      <sz val="14"/>
      <color rgb="FF595959"/>
      <name val="Calibri"/>
      <family val="2"/>
    </font>
    <font>
      <sz val="9"/>
      <color rgb="FF595959"/>
      <name val="Calibri"/>
      <family val="2"/>
    </font>
    <font>
      <sz val="10"/>
      <color rgb="FF595959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30000"/>
      <rgbColor rgb="FF006600"/>
      <rgbColor rgb="FF000080"/>
      <rgbColor rgb="FF80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09869"/>
      <rgbColor rgb="FF004D99"/>
      <rgbColor rgb="FFD9D9D9"/>
      <rgbColor rgb="FF000080"/>
      <rgbColor rgb="FFFF00FF"/>
      <rgbColor rgb="FFFFFF00"/>
      <rgbColor rgb="FF00FFFF"/>
      <rgbColor rgb="FF800080"/>
      <rgbColor rgb="FF620000"/>
      <rgbColor rgb="FF008080"/>
      <rgbColor rgb="FF0000FF"/>
      <rgbColor rgb="FF00CCFF"/>
      <rgbColor rgb="FFCCFFFF"/>
      <rgbColor rgb="FFCCFFCC"/>
      <rgbColor rgb="FFFFFF99"/>
      <rgbColor rgb="FF85C2FF"/>
      <rgbColor rgb="FFFF99CC"/>
      <rgbColor rgb="FFCC99FF"/>
      <rgbColor rgb="FFFFCC99"/>
      <rgbColor rgb="FF4775FF"/>
      <rgbColor rgb="FF33CCCC"/>
      <rgbColor rgb="FFA9DB66"/>
      <rgbColor rgb="FFFFCC00"/>
      <rgbColor rgb="FFBF9900"/>
      <rgbColor rgb="FFD55816"/>
      <rgbColor rgb="FF595959"/>
      <rgbColor rgb="FFA6A6A6"/>
      <rgbColor rgb="FF001A66"/>
      <rgbColor rgb="FF6B9F25"/>
      <rgbColor rgb="FF003300"/>
      <rgbColor rgb="FF333300"/>
      <rgbColor rgb="FF855001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lang="de-DE" sz="1400" spc="-1" strike="noStrike">
                <a:solidFill>
                  <a:srgbClr val="595959"/>
                </a:solidFill>
                <a:latin typeface="Calibri"/>
              </a:defRPr>
            </a:pPr>
            <a:r>
              <a:rPr b="0" lang="de-DE" sz="1400" spc="-1" strike="noStrike">
                <a:solidFill>
                  <a:srgbClr val="595959"/>
                </a:solidFill>
                <a:latin typeface="Calibri"/>
              </a:rPr>
              <a:t>mass differences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spPr>
            <a:solidFill>
              <a:srgbClr val="001a66"/>
            </a:solidFill>
            <a:ln w="0">
              <a:noFill/>
            </a:ln>
          </c:spPr>
          <c:invertIfNegative val="0"/>
          <c:dPt>
            <c:idx val="1"/>
            <c:invertIfNegative val="0"/>
            <c:spPr>
              <a:solidFill>
                <a:srgbClr val="004d99"/>
              </a:solidFill>
              <a:ln w="0">
                <a:noFill/>
              </a:ln>
            </c:spPr>
          </c:dPt>
          <c:dPt>
            <c:idx val="2"/>
            <c:invertIfNegative val="0"/>
            <c:spPr>
              <a:solidFill>
                <a:srgbClr val="4775ff"/>
              </a:solidFill>
              <a:ln w="0">
                <a:noFill/>
              </a:ln>
            </c:spPr>
          </c:dPt>
          <c:dPt>
            <c:idx val="3"/>
            <c:invertIfNegative val="0"/>
            <c:spPr>
              <a:solidFill>
                <a:srgbClr val="85c2ff"/>
              </a:solidFill>
              <a:ln w="0">
                <a:noFill/>
              </a:ln>
            </c:spPr>
          </c:dPt>
          <c:dPt>
            <c:idx val="4"/>
            <c:invertIfNegative val="0"/>
            <c:spPr>
              <a:solidFill>
                <a:srgbClr val="003300"/>
              </a:solidFill>
              <a:ln w="0">
                <a:noFill/>
              </a:ln>
            </c:spPr>
          </c:dPt>
          <c:dPt>
            <c:idx val="5"/>
            <c:invertIfNegative val="0"/>
            <c:spPr>
              <a:solidFill>
                <a:srgbClr val="006600"/>
              </a:solidFill>
              <a:ln w="0">
                <a:noFill/>
              </a:ln>
            </c:spPr>
          </c:dPt>
          <c:dPt>
            <c:idx val="6"/>
            <c:invertIfNegative val="0"/>
            <c:spPr>
              <a:solidFill>
                <a:srgbClr val="6b9f25"/>
              </a:solidFill>
              <a:ln w="0">
                <a:noFill/>
              </a:ln>
            </c:spPr>
          </c:dPt>
          <c:dPt>
            <c:idx val="7"/>
            <c:invertIfNegative val="0"/>
            <c:spPr>
              <a:solidFill>
                <a:srgbClr val="a9db66"/>
              </a:solidFill>
              <a:ln w="0">
                <a:noFill/>
              </a:ln>
            </c:spPr>
          </c:dPt>
          <c:dPt>
            <c:idx val="8"/>
            <c:invertIfNegative val="0"/>
            <c:spPr>
              <a:solidFill>
                <a:srgbClr val="855001"/>
              </a:solidFill>
              <a:ln w="0">
                <a:noFill/>
              </a:ln>
            </c:spPr>
          </c:dPt>
          <c:dPt>
            <c:idx val="9"/>
            <c:invertIfNegative val="0"/>
            <c:spPr>
              <a:solidFill>
                <a:srgbClr val="806600"/>
              </a:solidFill>
              <a:ln w="0">
                <a:noFill/>
              </a:ln>
            </c:spPr>
          </c:dPt>
          <c:dPt>
            <c:idx val="10"/>
            <c:invertIfNegative val="0"/>
            <c:spPr>
              <a:solidFill>
                <a:srgbClr val="bf9900"/>
              </a:solidFill>
              <a:ln w="0">
                <a:noFill/>
              </a:ln>
            </c:spPr>
          </c:dPt>
          <c:dPt>
            <c:idx val="11"/>
            <c:invertIfNegative val="0"/>
            <c:spPr>
              <a:solidFill>
                <a:srgbClr val="ffcc00"/>
              </a:solidFill>
              <a:ln w="0">
                <a:noFill/>
              </a:ln>
            </c:spPr>
          </c:dPt>
          <c:dPt>
            <c:idx val="12"/>
            <c:invertIfNegative val="0"/>
            <c:spPr>
              <a:solidFill>
                <a:srgbClr val="620000"/>
              </a:solidFill>
              <a:ln w="0">
                <a:noFill/>
              </a:ln>
            </c:spPr>
          </c:dPt>
          <c:dPt>
            <c:idx val="13"/>
            <c:invertIfNegative val="0"/>
            <c:spPr>
              <a:solidFill>
                <a:srgbClr val="930000"/>
              </a:solidFill>
              <a:ln w="0">
                <a:noFill/>
              </a:ln>
            </c:spPr>
          </c:dPt>
          <c:dPt>
            <c:idx val="14"/>
            <c:invertIfNegative val="0"/>
            <c:spPr>
              <a:solidFill>
                <a:srgbClr val="d55816"/>
              </a:solidFill>
              <a:ln w="0">
                <a:noFill/>
              </a:ln>
            </c:spPr>
          </c:dPt>
          <c:dPt>
            <c:idx val="15"/>
            <c:invertIfNegative val="0"/>
            <c:spPr>
              <a:solidFill>
                <a:srgbClr val="f09869"/>
              </a:solidFill>
              <a:ln w="0">
                <a:noFill/>
              </a:ln>
            </c:spPr>
          </c:dPt>
          <c:dPt>
            <c:idx val="16"/>
            <c:invertIfNegative val="0"/>
            <c:spPr>
              <a:solidFill>
                <a:srgbClr val="a6a6a6"/>
              </a:solidFill>
              <a:ln w="0">
                <a:noFill/>
              </a:ln>
            </c:spPr>
          </c:dPt>
          <c:dLbls>
            <c:dLbl>
              <c:idx val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2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3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4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5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6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7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8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9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10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1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12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13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14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15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16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errBars>
            <c:errDir val="y"/>
            <c:errBarType val="both"/>
            <c:errValType val="cust"/>
            <c:noEndCap val="0"/>
            <c:plus>
              <c:numRef>
                <c:f>'Mass differences'!$C$27:$S$27</c:f>
                <c:numCache>
                  <c:formatCode>General</c:formatCode>
                  <c:ptCount val="17"/>
                  <c:pt idx="0">
                    <c:v>0.0351188458428463</c:v>
                  </c:pt>
                  <c:pt idx="1">
                    <c:v>0.0611010092660797</c:v>
                  </c:pt>
                  <c:pt idx="2">
                    <c:v>0.0173205080756935</c:v>
                  </c:pt>
                  <c:pt idx="3">
                    <c:v>0.0321455025366434</c:v>
                  </c:pt>
                  <c:pt idx="4">
                    <c:v>0.243789526709686</c:v>
                  </c:pt>
                  <c:pt idx="5">
                    <c:v>0.0378593889719999</c:v>
                  </c:pt>
                  <c:pt idx="6">
                    <c:v>0.00999999999999801</c:v>
                  </c:pt>
                  <c:pt idx="7">
                    <c:v>0.0251661147842346</c:v>
                  </c:pt>
                  <c:pt idx="8">
                    <c:v>0.0305505046330391</c:v>
                  </c:pt>
                  <c:pt idx="9">
                    <c:v>0</c:v>
                  </c:pt>
                  <c:pt idx="10">
                    <c:v>0.0873689494805424</c:v>
                  </c:pt>
                  <c:pt idx="11">
                    <c:v>0.019999999999996</c:v>
                  </c:pt>
                  <c:pt idx="12">
                    <c:v>0.0665832811847871</c:v>
                  </c:pt>
                  <c:pt idx="13">
                    <c:v>0.0152752523165195</c:v>
                  </c:pt>
                  <c:pt idx="14">
                    <c:v>0.00577350269189101</c:v>
                  </c:pt>
                  <c:pt idx="15">
                    <c:v>0.0901849950564609</c:v>
                  </c:pt>
                  <c:pt idx="16">
                    <c:v>0.00999999999999801</c:v>
                  </c:pt>
                </c:numCache>
              </c:numRef>
            </c:plus>
            <c:minus>
              <c:numRef>
                <c:f>'Mass differences'!$C$27:$S$27</c:f>
                <c:numCache>
                  <c:formatCode>General</c:formatCode>
                  <c:ptCount val="17"/>
                  <c:pt idx="0">
                    <c:v>0.0351188458428463</c:v>
                  </c:pt>
                  <c:pt idx="1">
                    <c:v>0.0611010092660797</c:v>
                  </c:pt>
                  <c:pt idx="2">
                    <c:v>0.0173205080756935</c:v>
                  </c:pt>
                  <c:pt idx="3">
                    <c:v>0.0321455025366434</c:v>
                  </c:pt>
                  <c:pt idx="4">
                    <c:v>0.243789526709686</c:v>
                  </c:pt>
                  <c:pt idx="5">
                    <c:v>0.0378593889719999</c:v>
                  </c:pt>
                  <c:pt idx="6">
                    <c:v>0.00999999999999801</c:v>
                  </c:pt>
                  <c:pt idx="7">
                    <c:v>0.0251661147842346</c:v>
                  </c:pt>
                  <c:pt idx="8">
                    <c:v>0.0305505046330391</c:v>
                  </c:pt>
                  <c:pt idx="9">
                    <c:v>0</c:v>
                  </c:pt>
                  <c:pt idx="10">
                    <c:v>0.0873689494805424</c:v>
                  </c:pt>
                  <c:pt idx="11">
                    <c:v>0.019999999999996</c:v>
                  </c:pt>
                  <c:pt idx="12">
                    <c:v>0.0665832811847871</c:v>
                  </c:pt>
                  <c:pt idx="13">
                    <c:v>0.0152752523165195</c:v>
                  </c:pt>
                  <c:pt idx="14">
                    <c:v>0.00577350269189101</c:v>
                  </c:pt>
                  <c:pt idx="15">
                    <c:v>0.0901849950564609</c:v>
                  </c:pt>
                  <c:pt idx="16">
                    <c:v>0.00999999999999801</c:v>
                  </c:pt>
                </c:numCache>
              </c:numRef>
            </c:minus>
            <c:spPr>
              <a:ln w="9360">
                <a:solidFill>
                  <a:srgbClr val="595959"/>
                </a:solidFill>
                <a:round/>
              </a:ln>
            </c:spPr>
          </c:errBars>
          <c:cat>
            <c:strRef>
              <c:f>'Mass differences'!$C$25:$S$25</c:f>
              <c:strCache>
                <c:ptCount val="17"/>
                <c:pt idx="0">
                  <c:v>P-A-20</c:v>
                </c:pt>
                <c:pt idx="1">
                  <c:v>P-A-2</c:v>
                </c:pt>
                <c:pt idx="2">
                  <c:v>P-A-02</c:v>
                </c:pt>
                <c:pt idx="3">
                  <c:v>P-A-002</c:v>
                </c:pt>
                <c:pt idx="4">
                  <c:v>P-M-20</c:v>
                </c:pt>
                <c:pt idx="5">
                  <c:v>P-M-2</c:v>
                </c:pt>
                <c:pt idx="6">
                  <c:v>P-M-02</c:v>
                </c:pt>
                <c:pt idx="7">
                  <c:v>P-M-002</c:v>
                </c:pt>
                <c:pt idx="8">
                  <c:v>P-D-20</c:v>
                </c:pt>
                <c:pt idx="9">
                  <c:v>P-D-2</c:v>
                </c:pt>
                <c:pt idx="10">
                  <c:v>P-D-02</c:v>
                </c:pt>
                <c:pt idx="11">
                  <c:v>P-D-002</c:v>
                </c:pt>
                <c:pt idx="12">
                  <c:v>P-R-20</c:v>
                </c:pt>
                <c:pt idx="13">
                  <c:v>P-R-2</c:v>
                </c:pt>
                <c:pt idx="14">
                  <c:v>P-R-02</c:v>
                </c:pt>
                <c:pt idx="15">
                  <c:v>P-R-002</c:v>
                </c:pt>
                <c:pt idx="16">
                  <c:v>P-0</c:v>
                </c:pt>
              </c:strCache>
            </c:strRef>
          </c:cat>
          <c:val>
            <c:numRef>
              <c:f>'Mass differences'!$C$26:$S$26</c:f>
              <c:numCache>
                <c:formatCode>General</c:formatCode>
                <c:ptCount val="17"/>
                <c:pt idx="0">
                  <c:v>12.6866666666667</c:v>
                </c:pt>
                <c:pt idx="1">
                  <c:v>0.913333333333336</c:v>
                </c:pt>
                <c:pt idx="2">
                  <c:v>0.399999999999996</c:v>
                </c:pt>
                <c:pt idx="3">
                  <c:v>0.406666666666671</c:v>
                </c:pt>
                <c:pt idx="4">
                  <c:v>2.83333333333333</c:v>
                </c:pt>
                <c:pt idx="5">
                  <c:v>1.23333333333333</c:v>
                </c:pt>
                <c:pt idx="6">
                  <c:v>0.540000000000001</c:v>
                </c:pt>
                <c:pt idx="7">
                  <c:v>0.473333333333334</c:v>
                </c:pt>
                <c:pt idx="8">
                  <c:v>2.96666666666667</c:v>
                </c:pt>
                <c:pt idx="9">
                  <c:v>0.579999999999998</c:v>
                </c:pt>
                <c:pt idx="10">
                  <c:v>0.396666666666666</c:v>
                </c:pt>
                <c:pt idx="11">
                  <c:v>0.460000000000003</c:v>
                </c:pt>
                <c:pt idx="12">
                  <c:v>0.74666666666666</c:v>
                </c:pt>
                <c:pt idx="13">
                  <c:v>0.436666666666667</c:v>
                </c:pt>
                <c:pt idx="14">
                  <c:v>0.403333333333336</c:v>
                </c:pt>
                <c:pt idx="15">
                  <c:v>0.406666666666666</c:v>
                </c:pt>
                <c:pt idx="16">
                  <c:v>0.500000000000005</c:v>
                </c:pt>
              </c:numCache>
            </c:numRef>
          </c:val>
        </c:ser>
        <c:gapWidth val="100"/>
        <c:overlap val="-27"/>
        <c:axId val="75596330"/>
        <c:axId val="90217437"/>
      </c:barChart>
      <c:catAx>
        <c:axId val="7559633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high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90217437"/>
        <c:crosses val="autoZero"/>
        <c:auto val="1"/>
        <c:lblAlgn val="ctr"/>
        <c:lblOffset val="100"/>
        <c:noMultiLvlLbl val="0"/>
      </c:catAx>
      <c:valAx>
        <c:axId val="90217437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b="0" lang="de-DE" sz="1000" spc="-1" strike="noStrike">
                    <a:solidFill>
                      <a:srgbClr val="595959"/>
                    </a:solidFill>
                    <a:latin typeface="Calibri"/>
                  </a:defRPr>
                </a:pPr>
                <a:r>
                  <a:rPr b="0" lang="de-DE" sz="1000" spc="-1" strike="noStrike">
                    <a:solidFill>
                      <a:srgbClr val="595959"/>
                    </a:solidFill>
                    <a:latin typeface="Calibri"/>
                  </a:rPr>
                  <a:t>mass differences /mg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75596330"/>
        <c:crosses val="autoZero"/>
        <c:crossBetween val="between"/>
        <c:majorUnit val="1"/>
      </c:valAx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9360</xdr:colOff>
      <xdr:row>11</xdr:row>
      <xdr:rowOff>0</xdr:rowOff>
    </xdr:from>
    <xdr:to>
      <xdr:col>11</xdr:col>
      <xdr:colOff>752400</xdr:colOff>
      <xdr:row>11</xdr:row>
      <xdr:rowOff>190080</xdr:rowOff>
    </xdr:to>
    <xdr:sp>
      <xdr:nvSpPr>
        <xdr:cNvPr id="0" name="Rechteck 1"/>
        <xdr:cNvSpPr/>
      </xdr:nvSpPr>
      <xdr:spPr>
        <a:xfrm>
          <a:off x="9360" y="2095560"/>
          <a:ext cx="9020160" cy="190080"/>
        </a:xfrm>
        <a:prstGeom prst="rect">
          <a:avLst/>
        </a:prstGeom>
        <a:solidFill>
          <a:srgbClr val="620000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0</xdr:col>
      <xdr:colOff>0</xdr:colOff>
      <xdr:row>12</xdr:row>
      <xdr:rowOff>0</xdr:rowOff>
    </xdr:from>
    <xdr:to>
      <xdr:col>11</xdr:col>
      <xdr:colOff>752400</xdr:colOff>
      <xdr:row>13</xdr:row>
      <xdr:rowOff>9000</xdr:rowOff>
    </xdr:to>
    <xdr:sp>
      <xdr:nvSpPr>
        <xdr:cNvPr id="1" name="Rechteck 2"/>
        <xdr:cNvSpPr/>
      </xdr:nvSpPr>
      <xdr:spPr>
        <a:xfrm>
          <a:off x="0" y="2286000"/>
          <a:ext cx="9029520" cy="199440"/>
        </a:xfrm>
        <a:prstGeom prst="rect">
          <a:avLst/>
        </a:prstGeom>
        <a:solidFill>
          <a:srgbClr val="930000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0</xdr:col>
      <xdr:colOff>0</xdr:colOff>
      <xdr:row>13</xdr:row>
      <xdr:rowOff>0</xdr:rowOff>
    </xdr:from>
    <xdr:to>
      <xdr:col>9</xdr:col>
      <xdr:colOff>18720</xdr:colOff>
      <xdr:row>14</xdr:row>
      <xdr:rowOff>9000</xdr:rowOff>
    </xdr:to>
    <xdr:sp>
      <xdr:nvSpPr>
        <xdr:cNvPr id="2" name="Rechteck 3"/>
        <xdr:cNvSpPr/>
      </xdr:nvSpPr>
      <xdr:spPr>
        <a:xfrm>
          <a:off x="0" y="2476440"/>
          <a:ext cx="6791040" cy="199440"/>
        </a:xfrm>
        <a:prstGeom prst="rect">
          <a:avLst/>
        </a:prstGeom>
        <a:solidFill>
          <a:srgbClr val="ff8181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0</xdr:col>
      <xdr:colOff>19080</xdr:colOff>
      <xdr:row>14</xdr:row>
      <xdr:rowOff>9360</xdr:rowOff>
    </xdr:from>
    <xdr:to>
      <xdr:col>9</xdr:col>
      <xdr:colOff>752040</xdr:colOff>
      <xdr:row>14</xdr:row>
      <xdr:rowOff>190440</xdr:rowOff>
    </xdr:to>
    <xdr:sp>
      <xdr:nvSpPr>
        <xdr:cNvPr id="3" name="Rechteck 4"/>
        <xdr:cNvSpPr/>
      </xdr:nvSpPr>
      <xdr:spPr>
        <a:xfrm>
          <a:off x="19080" y="2676240"/>
          <a:ext cx="7505280" cy="181080"/>
        </a:xfrm>
        <a:prstGeom prst="rect">
          <a:avLst/>
        </a:prstGeom>
        <a:solidFill>
          <a:srgbClr val="ffc0c0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0</xdr:col>
      <xdr:colOff>0</xdr:colOff>
      <xdr:row>16</xdr:row>
      <xdr:rowOff>0</xdr:rowOff>
    </xdr:from>
    <xdr:to>
      <xdr:col>11</xdr:col>
      <xdr:colOff>752400</xdr:colOff>
      <xdr:row>16</xdr:row>
      <xdr:rowOff>190080</xdr:rowOff>
    </xdr:to>
    <xdr:sp>
      <xdr:nvSpPr>
        <xdr:cNvPr id="4" name="Rechteck 5"/>
        <xdr:cNvSpPr/>
      </xdr:nvSpPr>
      <xdr:spPr>
        <a:xfrm>
          <a:off x="0" y="3048120"/>
          <a:ext cx="9029520" cy="190080"/>
        </a:xfrm>
        <a:prstGeom prst="rect">
          <a:avLst/>
        </a:prstGeom>
        <a:solidFill>
          <a:srgbClr val="003366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0</xdr:col>
      <xdr:colOff>0</xdr:colOff>
      <xdr:row>17</xdr:row>
      <xdr:rowOff>0</xdr:rowOff>
    </xdr:from>
    <xdr:to>
      <xdr:col>10</xdr:col>
      <xdr:colOff>752040</xdr:colOff>
      <xdr:row>18</xdr:row>
      <xdr:rowOff>9000</xdr:rowOff>
    </xdr:to>
    <xdr:sp>
      <xdr:nvSpPr>
        <xdr:cNvPr id="5" name="Rechteck 6"/>
        <xdr:cNvSpPr/>
      </xdr:nvSpPr>
      <xdr:spPr>
        <a:xfrm>
          <a:off x="0" y="3238560"/>
          <a:ext cx="8276760" cy="199440"/>
        </a:xfrm>
        <a:prstGeom prst="rect">
          <a:avLst/>
        </a:prstGeom>
        <a:solidFill>
          <a:srgbClr val="47a3ff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0</xdr:col>
      <xdr:colOff>0</xdr:colOff>
      <xdr:row>18</xdr:row>
      <xdr:rowOff>9360</xdr:rowOff>
    </xdr:from>
    <xdr:to>
      <xdr:col>9</xdr:col>
      <xdr:colOff>9000</xdr:colOff>
      <xdr:row>19</xdr:row>
      <xdr:rowOff>9000</xdr:rowOff>
    </xdr:to>
    <xdr:sp>
      <xdr:nvSpPr>
        <xdr:cNvPr id="6" name="Rechteck 7"/>
        <xdr:cNvSpPr/>
      </xdr:nvSpPr>
      <xdr:spPr>
        <a:xfrm>
          <a:off x="0" y="3438360"/>
          <a:ext cx="6781320" cy="190080"/>
        </a:xfrm>
        <a:prstGeom prst="rect">
          <a:avLst/>
        </a:prstGeom>
        <a:solidFill>
          <a:srgbClr val="85c2ff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0</xdr:col>
      <xdr:colOff>9360</xdr:colOff>
      <xdr:row>19</xdr:row>
      <xdr:rowOff>0</xdr:rowOff>
    </xdr:from>
    <xdr:to>
      <xdr:col>9</xdr:col>
      <xdr:colOff>9000</xdr:colOff>
      <xdr:row>20</xdr:row>
      <xdr:rowOff>9000</xdr:rowOff>
    </xdr:to>
    <xdr:sp>
      <xdr:nvSpPr>
        <xdr:cNvPr id="7" name="Rechteck 8"/>
        <xdr:cNvSpPr/>
      </xdr:nvSpPr>
      <xdr:spPr>
        <a:xfrm>
          <a:off x="9360" y="3619440"/>
          <a:ext cx="6771960" cy="199440"/>
        </a:xfrm>
        <a:prstGeom prst="rect">
          <a:avLst/>
        </a:prstGeom>
        <a:solidFill>
          <a:srgbClr val="c2e0ff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0</xdr:col>
      <xdr:colOff>9360</xdr:colOff>
      <xdr:row>29</xdr:row>
      <xdr:rowOff>0</xdr:rowOff>
    </xdr:from>
    <xdr:to>
      <xdr:col>12</xdr:col>
      <xdr:colOff>752040</xdr:colOff>
      <xdr:row>29</xdr:row>
      <xdr:rowOff>190080</xdr:rowOff>
    </xdr:to>
    <xdr:sp>
      <xdr:nvSpPr>
        <xdr:cNvPr id="8" name="Rechteck 9"/>
        <xdr:cNvSpPr/>
      </xdr:nvSpPr>
      <xdr:spPr>
        <a:xfrm>
          <a:off x="9360" y="5524560"/>
          <a:ext cx="9772560" cy="190080"/>
        </a:xfrm>
        <a:prstGeom prst="rect">
          <a:avLst/>
        </a:prstGeom>
        <a:solidFill>
          <a:srgbClr val="593501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0</xdr:col>
      <xdr:colOff>0</xdr:colOff>
      <xdr:row>30</xdr:row>
      <xdr:rowOff>0</xdr:rowOff>
    </xdr:from>
    <xdr:to>
      <xdr:col>11</xdr:col>
      <xdr:colOff>752400</xdr:colOff>
      <xdr:row>30</xdr:row>
      <xdr:rowOff>190080</xdr:rowOff>
    </xdr:to>
    <xdr:sp>
      <xdr:nvSpPr>
        <xdr:cNvPr id="9" name="Rechteck 10"/>
        <xdr:cNvSpPr/>
      </xdr:nvSpPr>
      <xdr:spPr>
        <a:xfrm>
          <a:off x="0" y="5715000"/>
          <a:ext cx="9029520" cy="190080"/>
        </a:xfrm>
        <a:prstGeom prst="rect">
          <a:avLst/>
        </a:prstGeom>
        <a:solidFill>
          <a:srgbClr val="bf9900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0</xdr:col>
      <xdr:colOff>0</xdr:colOff>
      <xdr:row>31</xdr:row>
      <xdr:rowOff>0</xdr:rowOff>
    </xdr:from>
    <xdr:to>
      <xdr:col>10</xdr:col>
      <xdr:colOff>9000</xdr:colOff>
      <xdr:row>31</xdr:row>
      <xdr:rowOff>190080</xdr:rowOff>
    </xdr:to>
    <xdr:sp>
      <xdr:nvSpPr>
        <xdr:cNvPr id="10" name="Rechteck 11"/>
        <xdr:cNvSpPr/>
      </xdr:nvSpPr>
      <xdr:spPr>
        <a:xfrm>
          <a:off x="0" y="5905440"/>
          <a:ext cx="7533720" cy="190080"/>
        </a:xfrm>
        <a:prstGeom prst="rect">
          <a:avLst/>
        </a:prstGeom>
        <a:solidFill>
          <a:srgbClr val="ffcc00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0</xdr:col>
      <xdr:colOff>0</xdr:colOff>
      <xdr:row>32</xdr:row>
      <xdr:rowOff>0</xdr:rowOff>
    </xdr:from>
    <xdr:to>
      <xdr:col>10</xdr:col>
      <xdr:colOff>752040</xdr:colOff>
      <xdr:row>32</xdr:row>
      <xdr:rowOff>190440</xdr:rowOff>
    </xdr:to>
    <xdr:sp>
      <xdr:nvSpPr>
        <xdr:cNvPr id="11" name="Rechteck 12"/>
        <xdr:cNvSpPr/>
      </xdr:nvSpPr>
      <xdr:spPr>
        <a:xfrm>
          <a:off x="0" y="6095880"/>
          <a:ext cx="8276760" cy="190440"/>
        </a:xfrm>
        <a:prstGeom prst="rect">
          <a:avLst/>
        </a:prstGeom>
        <a:solidFill>
          <a:srgbClr val="fff5cc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0</xdr:col>
      <xdr:colOff>0</xdr:colOff>
      <xdr:row>23</xdr:row>
      <xdr:rowOff>181080</xdr:rowOff>
    </xdr:from>
    <xdr:to>
      <xdr:col>11</xdr:col>
      <xdr:colOff>752400</xdr:colOff>
      <xdr:row>24</xdr:row>
      <xdr:rowOff>190080</xdr:rowOff>
    </xdr:to>
    <xdr:sp>
      <xdr:nvSpPr>
        <xdr:cNvPr id="12" name="Rechteck 13"/>
        <xdr:cNvSpPr/>
      </xdr:nvSpPr>
      <xdr:spPr>
        <a:xfrm>
          <a:off x="0" y="4562640"/>
          <a:ext cx="9029520" cy="199440"/>
        </a:xfrm>
        <a:prstGeom prst="rect">
          <a:avLst/>
        </a:prstGeom>
        <a:solidFill>
          <a:srgbClr val="003300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0</xdr:col>
      <xdr:colOff>0</xdr:colOff>
      <xdr:row>25</xdr:row>
      <xdr:rowOff>0</xdr:rowOff>
    </xdr:from>
    <xdr:to>
      <xdr:col>11</xdr:col>
      <xdr:colOff>752400</xdr:colOff>
      <xdr:row>25</xdr:row>
      <xdr:rowOff>190080</xdr:rowOff>
    </xdr:to>
    <xdr:sp>
      <xdr:nvSpPr>
        <xdr:cNvPr id="13" name="Rechteck 14"/>
        <xdr:cNvSpPr/>
      </xdr:nvSpPr>
      <xdr:spPr>
        <a:xfrm>
          <a:off x="0" y="4762440"/>
          <a:ext cx="9029520" cy="190080"/>
        </a:xfrm>
        <a:prstGeom prst="rect">
          <a:avLst/>
        </a:prstGeom>
        <a:solidFill>
          <a:srgbClr val="004d00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0</xdr:col>
      <xdr:colOff>0</xdr:colOff>
      <xdr:row>26</xdr:row>
      <xdr:rowOff>0</xdr:rowOff>
    </xdr:from>
    <xdr:to>
      <xdr:col>10</xdr:col>
      <xdr:colOff>9000</xdr:colOff>
      <xdr:row>26</xdr:row>
      <xdr:rowOff>190080</xdr:rowOff>
    </xdr:to>
    <xdr:sp>
      <xdr:nvSpPr>
        <xdr:cNvPr id="14" name="Rechteck 15"/>
        <xdr:cNvSpPr/>
      </xdr:nvSpPr>
      <xdr:spPr>
        <a:xfrm>
          <a:off x="0" y="4952880"/>
          <a:ext cx="7533720" cy="190080"/>
        </a:xfrm>
        <a:prstGeom prst="rect">
          <a:avLst/>
        </a:prstGeom>
        <a:solidFill>
          <a:srgbClr val="0aff0a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0</xdr:col>
      <xdr:colOff>0</xdr:colOff>
      <xdr:row>26</xdr:row>
      <xdr:rowOff>181080</xdr:rowOff>
    </xdr:from>
    <xdr:to>
      <xdr:col>11</xdr:col>
      <xdr:colOff>18720</xdr:colOff>
      <xdr:row>27</xdr:row>
      <xdr:rowOff>190080</xdr:rowOff>
    </xdr:to>
    <xdr:sp>
      <xdr:nvSpPr>
        <xdr:cNvPr id="15" name="Rechteck 16"/>
        <xdr:cNvSpPr/>
      </xdr:nvSpPr>
      <xdr:spPr>
        <a:xfrm>
          <a:off x="0" y="5133960"/>
          <a:ext cx="8295840" cy="199800"/>
        </a:xfrm>
        <a:prstGeom prst="rect">
          <a:avLst/>
        </a:prstGeom>
        <a:solidFill>
          <a:srgbClr val="adffad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20</xdr:col>
      <xdr:colOff>376200</xdr:colOff>
      <xdr:row>22</xdr:row>
      <xdr:rowOff>2520</xdr:rowOff>
    </xdr:from>
    <xdr:to>
      <xdr:col>29</xdr:col>
      <xdr:colOff>1015560</xdr:colOff>
      <xdr:row>38</xdr:row>
      <xdr:rowOff>142200</xdr:rowOff>
    </xdr:to>
    <xdr:graphicFrame>
      <xdr:nvGraphicFramePr>
        <xdr:cNvPr id="16" name="Diagramm 1"/>
        <xdr:cNvGraphicFramePr/>
      </xdr:nvGraphicFramePr>
      <xdr:xfrm>
        <a:off x="15873840" y="5753160"/>
        <a:ext cx="7411680" cy="429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twoCell">
    <xdr:from>
      <xdr:col>10</xdr:col>
      <xdr:colOff>9360</xdr:colOff>
      <xdr:row>12</xdr:row>
      <xdr:rowOff>115200</xdr:rowOff>
    </xdr:from>
    <xdr:to>
      <xdr:col>12</xdr:col>
      <xdr:colOff>15480</xdr:colOff>
      <xdr:row>18</xdr:row>
      <xdr:rowOff>229680</xdr:rowOff>
    </xdr:to>
    <xdr:sp>
      <xdr:nvSpPr>
        <xdr:cNvPr id="17" name="Rechteck 2"/>
        <xdr:cNvSpPr/>
      </xdr:nvSpPr>
      <xdr:spPr>
        <a:xfrm>
          <a:off x="7697880" y="3330720"/>
          <a:ext cx="1511280" cy="1615680"/>
        </a:xfrm>
        <a:prstGeom prst="rect">
          <a:avLst/>
        </a:prstGeom>
        <a:solidFill>
          <a:srgbClr val="620000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12</xdr:col>
      <xdr:colOff>15840</xdr:colOff>
      <xdr:row>12</xdr:row>
      <xdr:rowOff>115200</xdr:rowOff>
    </xdr:from>
    <xdr:to>
      <xdr:col>13</xdr:col>
      <xdr:colOff>752040</xdr:colOff>
      <xdr:row>18</xdr:row>
      <xdr:rowOff>213840</xdr:rowOff>
    </xdr:to>
    <xdr:sp>
      <xdr:nvSpPr>
        <xdr:cNvPr id="18" name="Rechteck 3"/>
        <xdr:cNvSpPr/>
      </xdr:nvSpPr>
      <xdr:spPr>
        <a:xfrm>
          <a:off x="9209520" y="3330720"/>
          <a:ext cx="1488600" cy="1599840"/>
        </a:xfrm>
        <a:prstGeom prst="rect">
          <a:avLst/>
        </a:prstGeom>
        <a:solidFill>
          <a:srgbClr val="930000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14</xdr:col>
      <xdr:colOff>0</xdr:colOff>
      <xdr:row>12</xdr:row>
      <xdr:rowOff>131040</xdr:rowOff>
    </xdr:from>
    <xdr:to>
      <xdr:col>15</xdr:col>
      <xdr:colOff>752040</xdr:colOff>
      <xdr:row>18</xdr:row>
      <xdr:rowOff>198000</xdr:rowOff>
    </xdr:to>
    <xdr:sp>
      <xdr:nvSpPr>
        <xdr:cNvPr id="19" name="Rechteck 4"/>
        <xdr:cNvSpPr/>
      </xdr:nvSpPr>
      <xdr:spPr>
        <a:xfrm>
          <a:off x="10698480" y="3346560"/>
          <a:ext cx="1504440" cy="1568160"/>
        </a:xfrm>
        <a:prstGeom prst="rect">
          <a:avLst/>
        </a:prstGeom>
        <a:solidFill>
          <a:srgbClr val="ff8181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16</xdr:col>
      <xdr:colOff>3240</xdr:colOff>
      <xdr:row>12</xdr:row>
      <xdr:rowOff>124920</xdr:rowOff>
    </xdr:from>
    <xdr:to>
      <xdr:col>18</xdr:col>
      <xdr:colOff>15480</xdr:colOff>
      <xdr:row>18</xdr:row>
      <xdr:rowOff>185400</xdr:rowOff>
    </xdr:to>
    <xdr:sp>
      <xdr:nvSpPr>
        <xdr:cNvPr id="20" name="Rechteck 5"/>
        <xdr:cNvSpPr/>
      </xdr:nvSpPr>
      <xdr:spPr>
        <a:xfrm>
          <a:off x="12206520" y="3340440"/>
          <a:ext cx="1517400" cy="1561680"/>
        </a:xfrm>
        <a:prstGeom prst="rect">
          <a:avLst/>
        </a:prstGeom>
        <a:solidFill>
          <a:srgbClr val="ffc0c0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2</xdr:col>
      <xdr:colOff>0</xdr:colOff>
      <xdr:row>6</xdr:row>
      <xdr:rowOff>15840</xdr:rowOff>
    </xdr:from>
    <xdr:to>
      <xdr:col>3</xdr:col>
      <xdr:colOff>915840</xdr:colOff>
      <xdr:row>12</xdr:row>
      <xdr:rowOff>130680</xdr:rowOff>
    </xdr:to>
    <xdr:sp>
      <xdr:nvSpPr>
        <xdr:cNvPr id="21" name="Rechteck 6"/>
        <xdr:cNvSpPr/>
      </xdr:nvSpPr>
      <xdr:spPr>
        <a:xfrm>
          <a:off x="1504800" y="1730520"/>
          <a:ext cx="1668600" cy="1615680"/>
        </a:xfrm>
        <a:prstGeom prst="rect">
          <a:avLst/>
        </a:prstGeom>
        <a:solidFill>
          <a:srgbClr val="003366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3</xdr:col>
      <xdr:colOff>857160</xdr:colOff>
      <xdr:row>6</xdr:row>
      <xdr:rowOff>15840</xdr:rowOff>
    </xdr:from>
    <xdr:to>
      <xdr:col>6</xdr:col>
      <xdr:colOff>15480</xdr:colOff>
      <xdr:row>12</xdr:row>
      <xdr:rowOff>114840</xdr:rowOff>
    </xdr:to>
    <xdr:sp>
      <xdr:nvSpPr>
        <xdr:cNvPr id="22" name="Rechteck 7"/>
        <xdr:cNvSpPr/>
      </xdr:nvSpPr>
      <xdr:spPr>
        <a:xfrm>
          <a:off x="3114720" y="1730520"/>
          <a:ext cx="1579320" cy="1599840"/>
        </a:xfrm>
        <a:prstGeom prst="rect">
          <a:avLst/>
        </a:prstGeom>
        <a:solidFill>
          <a:srgbClr val="47a3ff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6</xdr:col>
      <xdr:colOff>15840</xdr:colOff>
      <xdr:row>6</xdr:row>
      <xdr:rowOff>9360</xdr:rowOff>
    </xdr:from>
    <xdr:to>
      <xdr:col>8</xdr:col>
      <xdr:colOff>15480</xdr:colOff>
      <xdr:row>12</xdr:row>
      <xdr:rowOff>86040</xdr:rowOff>
    </xdr:to>
    <xdr:sp>
      <xdr:nvSpPr>
        <xdr:cNvPr id="23" name="Rechteck 8"/>
        <xdr:cNvSpPr/>
      </xdr:nvSpPr>
      <xdr:spPr>
        <a:xfrm>
          <a:off x="4694400" y="1724040"/>
          <a:ext cx="1504800" cy="1577520"/>
        </a:xfrm>
        <a:prstGeom prst="rect">
          <a:avLst/>
        </a:prstGeom>
        <a:solidFill>
          <a:srgbClr val="85c2ff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7</xdr:col>
      <xdr:colOff>739800</xdr:colOff>
      <xdr:row>6</xdr:row>
      <xdr:rowOff>0</xdr:rowOff>
    </xdr:from>
    <xdr:to>
      <xdr:col>9</xdr:col>
      <xdr:colOff>752040</xdr:colOff>
      <xdr:row>12</xdr:row>
      <xdr:rowOff>99000</xdr:rowOff>
    </xdr:to>
    <xdr:sp>
      <xdr:nvSpPr>
        <xdr:cNvPr id="24" name="Rechteck 9"/>
        <xdr:cNvSpPr/>
      </xdr:nvSpPr>
      <xdr:spPr>
        <a:xfrm>
          <a:off x="6171120" y="1714680"/>
          <a:ext cx="1517040" cy="1599840"/>
        </a:xfrm>
        <a:prstGeom prst="rect">
          <a:avLst/>
        </a:prstGeom>
        <a:solidFill>
          <a:srgbClr val="c2e0ff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2</xdr:col>
      <xdr:colOff>9360</xdr:colOff>
      <xdr:row>12</xdr:row>
      <xdr:rowOff>131040</xdr:rowOff>
    </xdr:from>
    <xdr:to>
      <xdr:col>4</xdr:col>
      <xdr:colOff>15480</xdr:colOff>
      <xdr:row>18</xdr:row>
      <xdr:rowOff>229680</xdr:rowOff>
    </xdr:to>
    <xdr:sp>
      <xdr:nvSpPr>
        <xdr:cNvPr id="25" name="Rechteck 10"/>
        <xdr:cNvSpPr/>
      </xdr:nvSpPr>
      <xdr:spPr>
        <a:xfrm>
          <a:off x="1514160" y="3346560"/>
          <a:ext cx="1675080" cy="1599840"/>
        </a:xfrm>
        <a:prstGeom prst="rect">
          <a:avLst/>
        </a:prstGeom>
        <a:solidFill>
          <a:srgbClr val="593501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4</xdr:col>
      <xdr:colOff>0</xdr:colOff>
      <xdr:row>12</xdr:row>
      <xdr:rowOff>131040</xdr:rowOff>
    </xdr:from>
    <xdr:to>
      <xdr:col>6</xdr:col>
      <xdr:colOff>15480</xdr:colOff>
      <xdr:row>18</xdr:row>
      <xdr:rowOff>200880</xdr:rowOff>
    </xdr:to>
    <xdr:sp>
      <xdr:nvSpPr>
        <xdr:cNvPr id="26" name="Rechteck 11"/>
        <xdr:cNvSpPr/>
      </xdr:nvSpPr>
      <xdr:spPr>
        <a:xfrm>
          <a:off x="3173760" y="3346560"/>
          <a:ext cx="1520280" cy="1571040"/>
        </a:xfrm>
        <a:prstGeom prst="rect">
          <a:avLst/>
        </a:prstGeom>
        <a:solidFill>
          <a:srgbClr val="bf9900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6</xdr:col>
      <xdr:colOff>15840</xdr:colOff>
      <xdr:row>12</xdr:row>
      <xdr:rowOff>146880</xdr:rowOff>
    </xdr:from>
    <xdr:to>
      <xdr:col>7</xdr:col>
      <xdr:colOff>745560</xdr:colOff>
      <xdr:row>18</xdr:row>
      <xdr:rowOff>198000</xdr:rowOff>
    </xdr:to>
    <xdr:sp>
      <xdr:nvSpPr>
        <xdr:cNvPr id="27" name="Rechteck 12"/>
        <xdr:cNvSpPr/>
      </xdr:nvSpPr>
      <xdr:spPr>
        <a:xfrm>
          <a:off x="4694400" y="3362400"/>
          <a:ext cx="1482480" cy="1552320"/>
        </a:xfrm>
        <a:prstGeom prst="rect">
          <a:avLst/>
        </a:prstGeom>
        <a:solidFill>
          <a:srgbClr val="ffcc00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7</xdr:col>
      <xdr:colOff>746280</xdr:colOff>
      <xdr:row>12</xdr:row>
      <xdr:rowOff>131040</xdr:rowOff>
    </xdr:from>
    <xdr:to>
      <xdr:col>9</xdr:col>
      <xdr:colOff>714240</xdr:colOff>
      <xdr:row>18</xdr:row>
      <xdr:rowOff>169200</xdr:rowOff>
    </xdr:to>
    <xdr:sp>
      <xdr:nvSpPr>
        <xdr:cNvPr id="28" name="Rechteck 13"/>
        <xdr:cNvSpPr/>
      </xdr:nvSpPr>
      <xdr:spPr>
        <a:xfrm>
          <a:off x="6177600" y="3346560"/>
          <a:ext cx="1472760" cy="1539360"/>
        </a:xfrm>
        <a:prstGeom prst="rect">
          <a:avLst/>
        </a:prstGeom>
        <a:solidFill>
          <a:srgbClr val="fff5cc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10</xdr:col>
      <xdr:colOff>15840</xdr:colOff>
      <xdr:row>6</xdr:row>
      <xdr:rowOff>22320</xdr:rowOff>
    </xdr:from>
    <xdr:to>
      <xdr:col>11</xdr:col>
      <xdr:colOff>752400</xdr:colOff>
      <xdr:row>12</xdr:row>
      <xdr:rowOff>102240</xdr:rowOff>
    </xdr:to>
    <xdr:sp>
      <xdr:nvSpPr>
        <xdr:cNvPr id="29" name="Rechteck 14"/>
        <xdr:cNvSpPr/>
      </xdr:nvSpPr>
      <xdr:spPr>
        <a:xfrm>
          <a:off x="7704360" y="1737000"/>
          <a:ext cx="1488960" cy="1580760"/>
        </a:xfrm>
        <a:prstGeom prst="rect">
          <a:avLst/>
        </a:prstGeom>
        <a:solidFill>
          <a:srgbClr val="003300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12</xdr:col>
      <xdr:colOff>0</xdr:colOff>
      <xdr:row>6</xdr:row>
      <xdr:rowOff>15840</xdr:rowOff>
    </xdr:from>
    <xdr:to>
      <xdr:col>13</xdr:col>
      <xdr:colOff>752040</xdr:colOff>
      <xdr:row>12</xdr:row>
      <xdr:rowOff>114840</xdr:rowOff>
    </xdr:to>
    <xdr:sp>
      <xdr:nvSpPr>
        <xdr:cNvPr id="30" name="Rechteck 15"/>
        <xdr:cNvSpPr/>
      </xdr:nvSpPr>
      <xdr:spPr>
        <a:xfrm>
          <a:off x="9193680" y="1730520"/>
          <a:ext cx="1504440" cy="1599840"/>
        </a:xfrm>
        <a:prstGeom prst="rect">
          <a:avLst/>
        </a:prstGeom>
        <a:solidFill>
          <a:srgbClr val="004d00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14</xdr:col>
      <xdr:colOff>15840</xdr:colOff>
      <xdr:row>6</xdr:row>
      <xdr:rowOff>15840</xdr:rowOff>
    </xdr:from>
    <xdr:to>
      <xdr:col>15</xdr:col>
      <xdr:colOff>752040</xdr:colOff>
      <xdr:row>12</xdr:row>
      <xdr:rowOff>130680</xdr:rowOff>
    </xdr:to>
    <xdr:sp>
      <xdr:nvSpPr>
        <xdr:cNvPr id="31" name="Rechteck 16"/>
        <xdr:cNvSpPr/>
      </xdr:nvSpPr>
      <xdr:spPr>
        <a:xfrm>
          <a:off x="10714320" y="1730520"/>
          <a:ext cx="1488600" cy="1615680"/>
        </a:xfrm>
        <a:prstGeom prst="rect">
          <a:avLst/>
        </a:prstGeom>
        <a:solidFill>
          <a:srgbClr val="0aff0a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16</xdr:col>
      <xdr:colOff>0</xdr:colOff>
      <xdr:row>6</xdr:row>
      <xdr:rowOff>22320</xdr:rowOff>
    </xdr:from>
    <xdr:to>
      <xdr:col>17</xdr:col>
      <xdr:colOff>745920</xdr:colOff>
      <xdr:row>12</xdr:row>
      <xdr:rowOff>114840</xdr:rowOff>
    </xdr:to>
    <xdr:sp>
      <xdr:nvSpPr>
        <xdr:cNvPr id="32" name="Rechteck 17"/>
        <xdr:cNvSpPr/>
      </xdr:nvSpPr>
      <xdr:spPr>
        <a:xfrm>
          <a:off x="12203280" y="1737000"/>
          <a:ext cx="1498680" cy="1593360"/>
        </a:xfrm>
        <a:prstGeom prst="rect">
          <a:avLst/>
        </a:prstGeom>
        <a:solidFill>
          <a:srgbClr val="adffad">
            <a:alpha val="62000"/>
          </a:srgb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Antibiotika">
      <a:dk1>
        <a:srgbClr val="000000"/>
      </a:dk1>
      <a:lt1>
        <a:srgbClr val="ffffff"/>
      </a:lt1>
      <a:dk2>
        <a:srgbClr val="0066cc"/>
      </a:dk2>
      <a:lt2>
        <a:srgbClr val="0033cc"/>
      </a:lt2>
      <a:accent1>
        <a:srgbClr val="c40000"/>
      </a:accent1>
      <a:accent2>
        <a:srgbClr val="d55816"/>
      </a:accent2>
      <a:accent3>
        <a:srgbClr val="b26b02"/>
      </a:accent3>
      <a:accent4>
        <a:srgbClr val="ffcc00"/>
      </a:accent4>
      <a:accent5>
        <a:srgbClr val="6b9f25"/>
      </a:accent5>
      <a:accent6>
        <a:srgbClr val="006600"/>
      </a:accent6>
      <a:hlink>
        <a:srgbClr val="0066cc"/>
      </a:hlink>
      <a:folHlink>
        <a:srgbClr val="0033cc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M33"/>
  <sheetViews>
    <sheetView showFormulas="false" showGridLines="true" showRowColHeaders="true" showZeros="true" rightToLeft="false" tabSelected="false" showOutlineSymbols="true" defaultGridColor="true" view="normal" topLeftCell="A1" colorId="64" zoomScale="51" zoomScaleNormal="51" zoomScalePageLayoutView="100" workbookViewId="0">
      <selection pane="topLeft" activeCell="A1" activeCellId="0" sqref="A1"/>
    </sheetView>
  </sheetViews>
  <sheetFormatPr defaultColWidth="10.6796875" defaultRowHeight="15" zeroHeight="false" outlineLevelRow="0" outlineLevelCol="0"/>
  <sheetData>
    <row r="2" customFormat="false" ht="15" hidden="false" customHeight="false" outlineLevel="0" collapsed="false">
      <c r="A2" s="1" t="s">
        <v>0</v>
      </c>
    </row>
    <row r="4" customFormat="false" ht="15" hidden="false" customHeight="false" outlineLevel="0" collapsed="false">
      <c r="A4" s="2" t="n">
        <v>0</v>
      </c>
    </row>
    <row r="5" customFormat="false" ht="15" hidden="false" customHeight="false" outlineLevel="0" collapsed="false">
      <c r="B5" s="0" t="n">
        <v>1</v>
      </c>
      <c r="C5" s="0" t="n">
        <v>2</v>
      </c>
      <c r="D5" s="0" t="n">
        <v>3</v>
      </c>
      <c r="E5" s="0" t="n">
        <v>4</v>
      </c>
      <c r="F5" s="0" t="s">
        <v>1</v>
      </c>
    </row>
    <row r="6" customFormat="false" ht="15" hidden="false" customHeight="false" outlineLevel="0" collapsed="false">
      <c r="A6" s="0" t="s">
        <v>2</v>
      </c>
      <c r="B6" s="0" t="n">
        <v>70.6</v>
      </c>
      <c r="C6" s="0" t="n">
        <v>70.93</v>
      </c>
      <c r="D6" s="0" t="n">
        <v>71.04</v>
      </c>
      <c r="E6" s="0" t="n">
        <v>71.11</v>
      </c>
      <c r="F6" s="0" t="n">
        <f aca="false">AVERAGE(B6:E7)</f>
        <v>70.85</v>
      </c>
    </row>
    <row r="7" customFormat="false" ht="15" hidden="false" customHeight="false" outlineLevel="0" collapsed="false">
      <c r="A7" s="0" t="s">
        <v>3</v>
      </c>
      <c r="B7" s="0" t="n">
        <v>70.65</v>
      </c>
      <c r="C7" s="0" t="n">
        <v>71.12</v>
      </c>
      <c r="D7" s="0" t="n">
        <v>70.67</v>
      </c>
      <c r="E7" s="0" t="n">
        <v>70.68</v>
      </c>
    </row>
    <row r="9" customFormat="false" ht="15" hidden="false" customHeight="false" outlineLevel="0" collapsed="false">
      <c r="A9" s="1" t="s">
        <v>4</v>
      </c>
    </row>
    <row r="11" customFormat="false" ht="15" hidden="false" customHeight="false" outlineLevel="0" collapsed="false">
      <c r="B11" s="0" t="n">
        <v>1</v>
      </c>
      <c r="C11" s="0" t="n">
        <v>2</v>
      </c>
      <c r="D11" s="0" t="n">
        <v>3</v>
      </c>
      <c r="E11" s="0" t="n">
        <v>4</v>
      </c>
      <c r="F11" s="0" t="n">
        <v>5</v>
      </c>
      <c r="G11" s="0" t="n">
        <v>6</v>
      </c>
      <c r="H11" s="0" t="n">
        <v>7</v>
      </c>
      <c r="I11" s="0" t="n">
        <v>8</v>
      </c>
      <c r="J11" s="0" t="n">
        <v>9</v>
      </c>
      <c r="K11" s="0" t="n">
        <v>10</v>
      </c>
      <c r="L11" s="0" t="n">
        <v>11</v>
      </c>
      <c r="M11" s="0" t="n">
        <v>12</v>
      </c>
    </row>
    <row r="12" customFormat="false" ht="15" hidden="false" customHeight="false" outlineLevel="0" collapsed="false">
      <c r="A12" s="0" t="s">
        <v>5</v>
      </c>
      <c r="B12" s="0" t="n">
        <v>71.03</v>
      </c>
      <c r="C12" s="0" t="n">
        <v>70.86</v>
      </c>
      <c r="D12" s="0" t="n">
        <v>70.93</v>
      </c>
      <c r="E12" s="0" t="n">
        <v>69.38</v>
      </c>
      <c r="F12" s="0" t="n">
        <v>70.95</v>
      </c>
      <c r="G12" s="0" t="n">
        <v>70.97</v>
      </c>
      <c r="H12" s="0" t="n">
        <v>70.97</v>
      </c>
      <c r="I12" s="0" t="n">
        <v>70.96</v>
      </c>
      <c r="J12" s="0" t="n">
        <v>70.94</v>
      </c>
      <c r="K12" s="0" t="n">
        <v>71.04</v>
      </c>
      <c r="L12" s="0" t="n">
        <v>70.91</v>
      </c>
    </row>
    <row r="13" customFormat="false" ht="15" hidden="false" customHeight="false" outlineLevel="0" collapsed="false">
      <c r="A13" s="0" t="s">
        <v>6</v>
      </c>
      <c r="B13" s="0" t="n">
        <v>70.64</v>
      </c>
      <c r="C13" s="0" t="n">
        <v>70.93</v>
      </c>
      <c r="D13" s="0" t="n">
        <v>70.91</v>
      </c>
      <c r="E13" s="0" t="n">
        <v>70.92</v>
      </c>
      <c r="F13" s="0" t="n">
        <v>70.94</v>
      </c>
      <c r="G13" s="0" t="n">
        <v>70.98</v>
      </c>
      <c r="H13" s="0" t="n">
        <v>70.89</v>
      </c>
      <c r="I13" s="0" t="n">
        <v>70.98</v>
      </c>
      <c r="J13" s="0" t="n">
        <v>70.84</v>
      </c>
      <c r="K13" s="0" t="n">
        <v>70.97</v>
      </c>
      <c r="L13" s="0" t="n">
        <v>70.9</v>
      </c>
    </row>
    <row r="14" customFormat="false" ht="15" hidden="false" customHeight="false" outlineLevel="0" collapsed="false">
      <c r="A14" s="0" t="s">
        <v>7</v>
      </c>
      <c r="B14" s="0" t="n">
        <v>70.92</v>
      </c>
      <c r="C14" s="0" t="n">
        <v>70.98</v>
      </c>
      <c r="D14" s="0" t="n">
        <v>70.81</v>
      </c>
      <c r="E14" s="0" t="n">
        <v>70.98</v>
      </c>
      <c r="F14" s="0" t="n">
        <v>70.99</v>
      </c>
      <c r="G14" s="0" t="n">
        <v>70.93</v>
      </c>
      <c r="H14" s="0" t="n">
        <v>70.88</v>
      </c>
      <c r="I14" s="0" t="n">
        <v>70.97</v>
      </c>
    </row>
    <row r="15" customFormat="false" ht="15" hidden="false" customHeight="false" outlineLevel="0" collapsed="false">
      <c r="A15" s="0" t="s">
        <v>8</v>
      </c>
      <c r="B15" s="0" t="n">
        <v>70.95</v>
      </c>
      <c r="C15" s="0" t="n">
        <v>70.95</v>
      </c>
      <c r="D15" s="0" t="n">
        <v>71.02</v>
      </c>
      <c r="E15" s="0" t="n">
        <v>70.96</v>
      </c>
      <c r="F15" s="0" t="n">
        <v>70.97</v>
      </c>
      <c r="G15" s="0" t="n">
        <v>70.93</v>
      </c>
      <c r="H15" s="0" t="n">
        <v>70.97</v>
      </c>
      <c r="I15" s="0" t="n">
        <v>71</v>
      </c>
      <c r="J15" s="0" t="n">
        <v>70.6</v>
      </c>
    </row>
    <row r="17" customFormat="false" ht="15" hidden="false" customHeight="false" outlineLevel="0" collapsed="false">
      <c r="A17" s="0" t="s">
        <v>9</v>
      </c>
      <c r="B17" s="0" t="n">
        <v>70.97</v>
      </c>
      <c r="C17" s="0" t="n">
        <v>70.95</v>
      </c>
      <c r="D17" s="0" t="n">
        <v>70.98</v>
      </c>
      <c r="E17" s="0" t="n">
        <v>70.94</v>
      </c>
      <c r="F17" s="0" t="n">
        <v>70.92</v>
      </c>
      <c r="G17" s="0" t="n">
        <v>70.93</v>
      </c>
      <c r="H17" s="0" t="n">
        <v>70.91</v>
      </c>
      <c r="I17" s="0" t="n">
        <v>70.87</v>
      </c>
      <c r="J17" s="0" t="n">
        <v>70.9</v>
      </c>
      <c r="K17" s="0" t="n">
        <v>70.89</v>
      </c>
      <c r="L17" s="0" t="n">
        <v>70.91</v>
      </c>
    </row>
    <row r="18" customFormat="false" ht="15" hidden="false" customHeight="false" outlineLevel="0" collapsed="false">
      <c r="A18" s="0" t="s">
        <v>10</v>
      </c>
      <c r="B18" s="0" t="n">
        <v>70.93</v>
      </c>
      <c r="C18" s="0" t="n">
        <v>70.94</v>
      </c>
      <c r="D18" s="0" t="n">
        <v>70.92</v>
      </c>
      <c r="E18" s="0" t="n">
        <v>70.93</v>
      </c>
      <c r="F18" s="0" t="n">
        <v>70.89</v>
      </c>
      <c r="G18" s="0" t="n">
        <v>70.93</v>
      </c>
      <c r="H18" s="0" t="n">
        <v>70.89</v>
      </c>
      <c r="I18" s="0" t="n">
        <v>70.88</v>
      </c>
      <c r="J18" s="0" t="n">
        <v>70.87</v>
      </c>
      <c r="K18" s="0" t="n">
        <v>70.89</v>
      </c>
    </row>
    <row r="19" customFormat="false" ht="15" hidden="false" customHeight="false" outlineLevel="0" collapsed="false">
      <c r="A19" s="0" t="s">
        <v>11</v>
      </c>
      <c r="B19" s="0" t="n">
        <v>70.82</v>
      </c>
      <c r="C19" s="3" t="s">
        <v>12</v>
      </c>
      <c r="D19" s="0" t="n">
        <v>70.95</v>
      </c>
      <c r="E19" s="0" t="n">
        <v>70.95</v>
      </c>
      <c r="F19" s="0" t="n">
        <v>70.95</v>
      </c>
      <c r="G19" s="0" t="n">
        <v>70.92</v>
      </c>
      <c r="H19" s="0" t="n">
        <v>70.98</v>
      </c>
      <c r="I19" s="0" t="n">
        <v>70.94</v>
      </c>
    </row>
    <row r="20" customFormat="false" ht="15" hidden="false" customHeight="false" outlineLevel="0" collapsed="false">
      <c r="A20" s="0" t="s">
        <v>13</v>
      </c>
      <c r="B20" s="0" t="n">
        <v>70.91</v>
      </c>
      <c r="C20" s="0" t="n">
        <v>70.83</v>
      </c>
      <c r="D20" s="0" t="n">
        <v>69.94</v>
      </c>
      <c r="E20" s="0" t="n">
        <v>70.92</v>
      </c>
      <c r="F20" s="0" t="n">
        <v>70.94</v>
      </c>
      <c r="G20" s="0" t="n">
        <v>71</v>
      </c>
      <c r="H20" s="0" t="n">
        <v>70.95</v>
      </c>
      <c r="I20" s="0" t="n">
        <v>70.97</v>
      </c>
    </row>
    <row r="22" customFormat="false" ht="15" hidden="false" customHeight="false" outlineLevel="0" collapsed="false">
      <c r="A22" s="1" t="s">
        <v>14</v>
      </c>
    </row>
    <row r="24" customFormat="false" ht="15" hidden="false" customHeight="false" outlineLevel="0" collapsed="false">
      <c r="B24" s="0" t="n">
        <v>1</v>
      </c>
      <c r="C24" s="0" t="n">
        <v>2</v>
      </c>
      <c r="D24" s="0" t="n">
        <v>3</v>
      </c>
      <c r="E24" s="0" t="n">
        <v>4</v>
      </c>
      <c r="F24" s="0" t="n">
        <v>5</v>
      </c>
      <c r="G24" s="0" t="n">
        <v>6</v>
      </c>
      <c r="H24" s="0" t="n">
        <v>7</v>
      </c>
      <c r="I24" s="0" t="n">
        <v>8</v>
      </c>
      <c r="J24" s="0" t="n">
        <v>9</v>
      </c>
      <c r="K24" s="0" t="n">
        <v>10</v>
      </c>
      <c r="L24" s="0" t="n">
        <v>11</v>
      </c>
      <c r="M24" s="0" t="n">
        <v>12</v>
      </c>
    </row>
    <row r="25" customFormat="false" ht="15" hidden="false" customHeight="false" outlineLevel="0" collapsed="false">
      <c r="A25" s="0" t="s">
        <v>15</v>
      </c>
      <c r="B25" s="0" t="n">
        <v>71.02</v>
      </c>
      <c r="C25" s="0" t="n">
        <v>71</v>
      </c>
      <c r="D25" s="0" t="n">
        <v>70.96</v>
      </c>
      <c r="E25" s="0" t="n">
        <v>71</v>
      </c>
      <c r="F25" s="0" t="n">
        <v>70.96</v>
      </c>
      <c r="G25" s="0" t="n">
        <v>70.93</v>
      </c>
      <c r="H25" s="0" t="n">
        <v>70.93</v>
      </c>
      <c r="I25" s="0" t="n">
        <v>70.97</v>
      </c>
      <c r="J25" s="0" t="n">
        <v>70.98</v>
      </c>
      <c r="K25" s="0" t="n">
        <v>70.98</v>
      </c>
      <c r="L25" s="0" t="n">
        <v>70.99</v>
      </c>
    </row>
    <row r="26" customFormat="false" ht="15" hidden="false" customHeight="false" outlineLevel="0" collapsed="false">
      <c r="A26" s="0" t="s">
        <v>6</v>
      </c>
      <c r="B26" s="0" t="n">
        <v>71.06</v>
      </c>
      <c r="C26" s="0" t="n">
        <v>71.05</v>
      </c>
      <c r="D26" s="0" t="n">
        <v>71.04</v>
      </c>
      <c r="E26" s="0" t="n">
        <v>71.03</v>
      </c>
      <c r="F26" s="0" t="n">
        <v>71.04</v>
      </c>
      <c r="G26" s="0" t="n">
        <v>71.05</v>
      </c>
      <c r="H26" s="0" t="n">
        <v>71.03</v>
      </c>
      <c r="I26" s="0" t="n">
        <v>70.96</v>
      </c>
      <c r="J26" s="0" t="n">
        <v>70.56</v>
      </c>
      <c r="K26" s="0" t="n">
        <v>70.63</v>
      </c>
      <c r="L26" s="0" t="n">
        <v>70.62</v>
      </c>
    </row>
    <row r="27" customFormat="false" ht="15" hidden="false" customHeight="false" outlineLevel="0" collapsed="false">
      <c r="A27" s="0" t="s">
        <v>7</v>
      </c>
      <c r="B27" s="0" t="n">
        <v>70.95</v>
      </c>
      <c r="C27" s="0" t="n">
        <v>70.98</v>
      </c>
      <c r="D27" s="0" t="n">
        <v>71</v>
      </c>
      <c r="E27" s="0" t="n">
        <v>70.98</v>
      </c>
      <c r="F27" s="0" t="n">
        <v>70.91</v>
      </c>
      <c r="G27" s="0" t="n">
        <v>70.99</v>
      </c>
      <c r="H27" s="0" t="n">
        <v>69.94</v>
      </c>
      <c r="I27" s="0" t="n">
        <v>71.04</v>
      </c>
      <c r="J27" s="0" t="n">
        <v>65.91</v>
      </c>
    </row>
    <row r="28" customFormat="false" ht="15" hidden="false" customHeight="false" outlineLevel="0" collapsed="false">
      <c r="A28" s="0" t="s">
        <v>8</v>
      </c>
      <c r="B28" s="0" t="n">
        <v>71.02</v>
      </c>
      <c r="C28" s="0" t="n">
        <v>70.98</v>
      </c>
      <c r="D28" s="0" t="n">
        <v>70.98</v>
      </c>
      <c r="E28" s="0" t="n">
        <v>71.2</v>
      </c>
      <c r="F28" s="0" t="n">
        <v>71.02</v>
      </c>
      <c r="G28" s="0" t="n">
        <v>70.84</v>
      </c>
      <c r="H28" s="0" t="n">
        <v>70.82</v>
      </c>
      <c r="I28" s="0" t="n">
        <v>70.92</v>
      </c>
      <c r="J28" s="0" t="n">
        <v>70.99</v>
      </c>
      <c r="K28" s="0" t="n">
        <v>65.96</v>
      </c>
    </row>
    <row r="30" customFormat="false" ht="15" hidden="false" customHeight="false" outlineLevel="0" collapsed="false">
      <c r="A30" s="0" t="s">
        <v>16</v>
      </c>
      <c r="B30" s="0" t="n">
        <v>71.05</v>
      </c>
      <c r="C30" s="0" t="n">
        <v>71.07</v>
      </c>
      <c r="D30" s="0" t="n">
        <v>71.1</v>
      </c>
      <c r="E30" s="0" t="n">
        <v>70.96</v>
      </c>
      <c r="F30" s="0" t="n">
        <v>71</v>
      </c>
      <c r="G30" s="0" t="n">
        <v>71.15</v>
      </c>
      <c r="H30" s="0" t="n">
        <v>71.03</v>
      </c>
      <c r="I30" s="0" t="n">
        <v>71.08</v>
      </c>
      <c r="J30" s="0" t="n">
        <v>71.02</v>
      </c>
      <c r="K30" s="0" t="n">
        <v>71.09</v>
      </c>
      <c r="L30" s="0" t="n">
        <v>71.15</v>
      </c>
      <c r="M30" s="0" t="n">
        <v>64.4</v>
      </c>
    </row>
    <row r="31" customFormat="false" ht="15" hidden="false" customHeight="false" outlineLevel="0" collapsed="false">
      <c r="A31" s="0" t="s">
        <v>10</v>
      </c>
      <c r="B31" s="0" t="n">
        <v>71.07</v>
      </c>
      <c r="C31" s="0" t="n">
        <v>71.03</v>
      </c>
      <c r="D31" s="0" t="n">
        <v>71.08</v>
      </c>
      <c r="E31" s="0" t="n">
        <v>71.1</v>
      </c>
      <c r="F31" s="0" t="n">
        <v>71.06</v>
      </c>
      <c r="G31" s="0" t="n">
        <v>71.02</v>
      </c>
      <c r="H31" s="0" t="n">
        <v>71.01</v>
      </c>
      <c r="I31" s="0" t="n">
        <v>71.15</v>
      </c>
      <c r="J31" s="0" t="n">
        <v>71.08</v>
      </c>
      <c r="K31" s="0" t="n">
        <v>71.09</v>
      </c>
      <c r="L31" s="0" t="n">
        <v>65.69</v>
      </c>
    </row>
    <row r="32" customFormat="false" ht="15" hidden="false" customHeight="false" outlineLevel="0" collapsed="false">
      <c r="A32" s="0" t="s">
        <v>11</v>
      </c>
      <c r="B32" s="0" t="n">
        <v>71.09</v>
      </c>
      <c r="C32" s="3" t="n">
        <v>71.09</v>
      </c>
      <c r="D32" s="0" t="n">
        <v>71.03</v>
      </c>
      <c r="E32" s="0" t="n">
        <v>71</v>
      </c>
      <c r="F32" s="0" t="n">
        <v>71.02</v>
      </c>
      <c r="G32" s="0" t="n">
        <v>70.89</v>
      </c>
      <c r="H32" s="0" t="n">
        <v>70.99</v>
      </c>
      <c r="I32" s="0" t="n">
        <v>70.92</v>
      </c>
      <c r="J32" s="0" t="n">
        <v>66.71</v>
      </c>
    </row>
    <row r="33" customFormat="false" ht="15" hidden="false" customHeight="false" outlineLevel="0" collapsed="false">
      <c r="A33" s="0" t="s">
        <v>13</v>
      </c>
      <c r="B33" s="0" t="n">
        <v>71</v>
      </c>
      <c r="C33" s="0" t="n">
        <v>70.98</v>
      </c>
      <c r="D33" s="0" t="n">
        <v>70.98</v>
      </c>
      <c r="E33" s="0" t="n">
        <v>70.96</v>
      </c>
      <c r="F33" s="0" t="n">
        <v>70.83</v>
      </c>
      <c r="G33" s="0" t="n">
        <v>71.05</v>
      </c>
      <c r="H33" s="0" t="n">
        <v>71.04</v>
      </c>
      <c r="I33" s="0" t="n">
        <v>71.12</v>
      </c>
      <c r="J33" s="0" t="n">
        <v>71.04</v>
      </c>
      <c r="K33" s="0" t="n">
        <v>59.55</v>
      </c>
    </row>
  </sheetData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AQ49"/>
  <sheetViews>
    <sheetView showFormulas="false" showGridLines="true" showRowColHeaders="true" showZeros="true" rightToLeft="false" tabSelected="true" showOutlineSymbols="true" defaultGridColor="true" view="normal" topLeftCell="A1" colorId="64" zoomScale="51" zoomScaleNormal="51" zoomScalePageLayoutView="100" workbookViewId="0">
      <selection pane="topLeft" activeCell="A1" activeCellId="0" sqref="A1"/>
    </sheetView>
  </sheetViews>
  <sheetFormatPr defaultColWidth="10.6796875" defaultRowHeight="15" zeroHeight="false" outlineLevelRow="0" outlineLevelCol="0"/>
  <cols>
    <col collapsed="false" customWidth="true" hidden="false" outlineLevel="0" max="4" min="4" style="0" width="13"/>
    <col collapsed="false" customWidth="true" hidden="false" outlineLevel="0" max="20" min="20" style="0" width="14.71"/>
    <col collapsed="false" customWidth="true" hidden="false" outlineLevel="0" max="30" min="30" style="0" width="18.14"/>
  </cols>
  <sheetData>
    <row r="2" customFormat="false" ht="32.8" hidden="false" customHeight="false" outlineLevel="0" collapsed="false">
      <c r="C2" s="4" t="s">
        <v>17</v>
      </c>
      <c r="D2" s="5" t="s">
        <v>18</v>
      </c>
    </row>
    <row r="3" customFormat="false" ht="32.8" hidden="false" customHeight="false" outlineLevel="0" collapsed="false">
      <c r="C3" s="6" t="s">
        <v>19</v>
      </c>
      <c r="D3" s="7" t="s">
        <v>20</v>
      </c>
    </row>
    <row r="4" customFormat="false" ht="15" hidden="false" customHeight="false" outlineLevel="0" collapsed="false">
      <c r="T4" s="0" t="s">
        <v>21</v>
      </c>
    </row>
    <row r="5" customFormat="false" ht="19.7" hidden="false" customHeight="false" outlineLevel="0" collapsed="false">
      <c r="B5" s="8"/>
      <c r="C5" s="9" t="n">
        <v>1</v>
      </c>
      <c r="D5" s="9"/>
      <c r="E5" s="9" t="n">
        <v>2</v>
      </c>
      <c r="F5" s="9"/>
      <c r="G5" s="9" t="n">
        <v>3</v>
      </c>
      <c r="H5" s="9"/>
      <c r="I5" s="9" t="n">
        <v>4</v>
      </c>
      <c r="J5" s="9"/>
      <c r="K5" s="9" t="n">
        <v>5</v>
      </c>
      <c r="L5" s="9"/>
      <c r="M5" s="9" t="n">
        <v>6</v>
      </c>
      <c r="N5" s="9"/>
      <c r="O5" s="9" t="n">
        <v>7</v>
      </c>
      <c r="P5" s="9"/>
      <c r="Q5" s="10" t="n">
        <v>8</v>
      </c>
      <c r="R5" s="10"/>
      <c r="U5" s="0" t="n">
        <v>1</v>
      </c>
      <c r="V5" s="0" t="n">
        <v>2</v>
      </c>
      <c r="W5" s="0" t="n">
        <v>3</v>
      </c>
      <c r="X5" s="0" t="n">
        <v>4</v>
      </c>
      <c r="Y5" s="0" t="n">
        <v>5</v>
      </c>
      <c r="Z5" s="0" t="n">
        <v>6</v>
      </c>
      <c r="AA5" s="0" t="n">
        <v>7</v>
      </c>
      <c r="AB5" s="0" t="n">
        <v>8</v>
      </c>
    </row>
    <row r="6" customFormat="false" ht="19.7" hidden="false" customHeight="false" outlineLevel="0" collapsed="false">
      <c r="B6" s="11" t="s">
        <v>22</v>
      </c>
      <c r="C6" s="8" t="s">
        <v>23</v>
      </c>
      <c r="D6" s="12" t="n">
        <f aca="false">C7-D7</f>
        <v>12.65</v>
      </c>
      <c r="E6" s="13" t="s">
        <v>24</v>
      </c>
      <c r="F6" s="13" t="n">
        <f aca="false">E7-F7</f>
        <v>0.900000000000006</v>
      </c>
      <c r="G6" s="13" t="s">
        <v>25</v>
      </c>
      <c r="H6" s="13" t="n">
        <f aca="false">G7-H7</f>
        <v>0.389999999999986</v>
      </c>
      <c r="I6" s="13" t="s">
        <v>26</v>
      </c>
      <c r="J6" s="14" t="n">
        <f aca="false">I7-J7</f>
        <v>0.370000000000005</v>
      </c>
      <c r="K6" s="13" t="s">
        <v>27</v>
      </c>
      <c r="L6" s="13" t="n">
        <f aca="false">K7-L7</f>
        <v>2.74</v>
      </c>
      <c r="M6" s="13" t="s">
        <v>28</v>
      </c>
      <c r="N6" s="13" t="n">
        <f aca="false">M7-N7</f>
        <v>1.25</v>
      </c>
      <c r="O6" s="13" t="s">
        <v>29</v>
      </c>
      <c r="P6" s="13" t="n">
        <f aca="false">O7-P7</f>
        <v>0.540000000000006</v>
      </c>
      <c r="Q6" s="13" t="s">
        <v>30</v>
      </c>
      <c r="R6" s="14" t="n">
        <f aca="false">Q7-R7</f>
        <v>0.450000000000003</v>
      </c>
      <c r="T6" s="15" t="s">
        <v>22</v>
      </c>
      <c r="U6" s="16" t="n">
        <v>12.65</v>
      </c>
      <c r="V6" s="16" t="n">
        <v>0.900000000000006</v>
      </c>
      <c r="W6" s="16" t="n">
        <v>0.389999999999986</v>
      </c>
      <c r="X6" s="16" t="n">
        <v>0.370000000000005</v>
      </c>
      <c r="Y6" s="16" t="n">
        <v>2.74</v>
      </c>
      <c r="Z6" s="16" t="n">
        <v>1.25</v>
      </c>
      <c r="AA6" s="16" t="n">
        <v>0.540000000000006</v>
      </c>
      <c r="AB6" s="16" t="n">
        <v>0.450000000000003</v>
      </c>
    </row>
    <row r="7" customFormat="false" ht="19.7" hidden="false" customHeight="false" outlineLevel="0" collapsed="false">
      <c r="B7" s="11"/>
      <c r="C7" s="11" t="n">
        <f aca="false">'Mass PCL scaffolds'!E17</f>
        <v>70.94</v>
      </c>
      <c r="D7" s="17" t="n">
        <v>58.29</v>
      </c>
      <c r="E7" s="17" t="n">
        <f aca="false">'Mass PCL scaffolds'!F18</f>
        <v>70.89</v>
      </c>
      <c r="F7" s="17" t="n">
        <v>69.99</v>
      </c>
      <c r="G7" s="17" t="n">
        <f aca="false">'Mass PCL scaffolds'!B19</f>
        <v>70.82</v>
      </c>
      <c r="H7" s="17" t="n">
        <v>70.43</v>
      </c>
      <c r="I7" s="16" t="n">
        <f aca="false">'Mass PCL scaffolds'!F20</f>
        <v>70.94</v>
      </c>
      <c r="J7" s="18" t="n">
        <v>70.57</v>
      </c>
      <c r="K7" s="17" t="n">
        <f aca="false">'Mass PCL scaffolds'!I25</f>
        <v>70.97</v>
      </c>
      <c r="L7" s="17" t="n">
        <v>68.23</v>
      </c>
      <c r="M7" s="17" t="n">
        <f aca="false">'Mass PCL scaffolds'!$F$26</f>
        <v>71.04</v>
      </c>
      <c r="N7" s="17" t="n">
        <v>69.79</v>
      </c>
      <c r="O7" s="17" t="n">
        <f aca="false">'Mass PCL scaffolds'!$B$27</f>
        <v>70.95</v>
      </c>
      <c r="P7" s="17" t="n">
        <v>70.41</v>
      </c>
      <c r="Q7" s="17" t="n">
        <f aca="false">'Mass PCL scaffolds'!$F$28</f>
        <v>71.02</v>
      </c>
      <c r="R7" s="18" t="n">
        <v>70.57</v>
      </c>
      <c r="T7" s="15" t="s">
        <v>2</v>
      </c>
      <c r="U7" s="16" t="n">
        <v>12.69</v>
      </c>
      <c r="V7" s="16" t="n">
        <v>0.980000000000004</v>
      </c>
      <c r="W7" s="16" t="n">
        <v>0.420000000000002</v>
      </c>
      <c r="X7" s="16" t="n">
        <v>0.420000000000002</v>
      </c>
      <c r="Y7" s="16" t="n">
        <v>3.11</v>
      </c>
      <c r="Z7" s="16" t="n">
        <v>1.25999999999999</v>
      </c>
      <c r="AA7" s="16" t="n">
        <v>0.549999999999997</v>
      </c>
      <c r="AB7" s="16" t="n">
        <v>0.469999999999999</v>
      </c>
    </row>
    <row r="8" customFormat="false" ht="19.7" hidden="false" customHeight="false" outlineLevel="0" collapsed="false">
      <c r="B8" s="11" t="s">
        <v>2</v>
      </c>
      <c r="C8" s="11" t="s">
        <v>31</v>
      </c>
      <c r="D8" s="17" t="n">
        <f aca="false">C9-D9</f>
        <v>12.69</v>
      </c>
      <c r="E8" s="17" t="s">
        <v>32</v>
      </c>
      <c r="F8" s="17" t="n">
        <f aca="false">E9-F9</f>
        <v>0.980000000000004</v>
      </c>
      <c r="G8" s="17" t="s">
        <v>33</v>
      </c>
      <c r="H8" s="17" t="n">
        <f aca="false">G9-H9</f>
        <v>0.420000000000002</v>
      </c>
      <c r="I8" s="16" t="s">
        <v>34</v>
      </c>
      <c r="J8" s="18" t="n">
        <f aca="false">I9-J9</f>
        <v>0.420000000000002</v>
      </c>
      <c r="K8" s="17" t="s">
        <v>35</v>
      </c>
      <c r="L8" s="17" t="n">
        <f aca="false">K9-L9</f>
        <v>3.11</v>
      </c>
      <c r="M8" s="17" t="s">
        <v>36</v>
      </c>
      <c r="N8" s="17" t="n">
        <f aca="false">M9-N9</f>
        <v>1.25999999999999</v>
      </c>
      <c r="O8" s="17" t="s">
        <v>37</v>
      </c>
      <c r="P8" s="17" t="n">
        <f aca="false">O9-P9</f>
        <v>0.549999999999997</v>
      </c>
      <c r="Q8" s="17" t="s">
        <v>38</v>
      </c>
      <c r="R8" s="18" t="n">
        <f aca="false">Q9-R9</f>
        <v>0.469999999999999</v>
      </c>
      <c r="T8" s="15" t="s">
        <v>3</v>
      </c>
      <c r="U8" s="16" t="n">
        <v>12.72</v>
      </c>
      <c r="V8" s="16" t="n">
        <v>0.859999999999999</v>
      </c>
      <c r="W8" s="16" t="n">
        <v>0.390000000000001</v>
      </c>
      <c r="X8" s="16" t="n">
        <v>0.430000000000007</v>
      </c>
      <c r="Y8" s="16" t="n">
        <v>2.65000000000001</v>
      </c>
      <c r="Z8" s="16" t="n">
        <v>1.19</v>
      </c>
      <c r="AA8" s="16" t="n">
        <v>0.530000000000001</v>
      </c>
      <c r="AB8" s="16" t="n">
        <v>0.5</v>
      </c>
    </row>
    <row r="9" customFormat="false" ht="19.7" hidden="false" customHeight="false" outlineLevel="0" collapsed="false">
      <c r="B9" s="11"/>
      <c r="C9" s="11" t="n">
        <f aca="false">'Mass PCL scaffolds'!F17</f>
        <v>70.92</v>
      </c>
      <c r="D9" s="17" t="n">
        <v>58.23</v>
      </c>
      <c r="E9" s="17" t="n">
        <f aca="false">'Mass PCL scaffolds'!H18</f>
        <v>70.89</v>
      </c>
      <c r="F9" s="17" t="n">
        <v>69.91</v>
      </c>
      <c r="G9" s="17" t="n">
        <f aca="false">'Mass PCL scaffolds'!G19</f>
        <v>70.92</v>
      </c>
      <c r="H9" s="17" t="n">
        <v>70.5</v>
      </c>
      <c r="I9" s="16" t="n">
        <f aca="false">'Mass PCL scaffolds'!G20</f>
        <v>71</v>
      </c>
      <c r="J9" s="18" t="n">
        <v>70.58</v>
      </c>
      <c r="K9" s="17" t="n">
        <f aca="false">'Mass PCL scaffolds'!J25</f>
        <v>70.98</v>
      </c>
      <c r="L9" s="17" t="n">
        <v>67.87</v>
      </c>
      <c r="M9" s="17" t="n">
        <f aca="false">'Mass PCL scaffolds'!$G$26</f>
        <v>71.05</v>
      </c>
      <c r="N9" s="17" t="n">
        <v>69.79</v>
      </c>
      <c r="O9" s="17" t="n">
        <f aca="false">'Mass PCL scaffolds'!$G$27</f>
        <v>70.99</v>
      </c>
      <c r="P9" s="17" t="n">
        <v>70.44</v>
      </c>
      <c r="Q9" s="17" t="n">
        <f aca="false">'Mass PCL scaffolds'!$I$28</f>
        <v>70.92</v>
      </c>
      <c r="R9" s="18" t="n">
        <v>70.45</v>
      </c>
      <c r="T9" s="15" t="s">
        <v>39</v>
      </c>
      <c r="U9" s="16" t="n">
        <v>3</v>
      </c>
      <c r="V9" s="16" t="n">
        <v>0.579999999999998</v>
      </c>
      <c r="W9" s="16" t="n">
        <v>0.469999999999999</v>
      </c>
      <c r="X9" s="16" t="n">
        <v>0.459999999999994</v>
      </c>
      <c r="Y9" s="16" t="n">
        <v>0.670000000000002</v>
      </c>
      <c r="Z9" s="16" t="n">
        <v>0.420000000000002</v>
      </c>
      <c r="AA9" s="16" t="n">
        <v>0.400000000000006</v>
      </c>
      <c r="AB9" s="16" t="n">
        <v>0.5</v>
      </c>
    </row>
    <row r="10" customFormat="false" ht="19.7" hidden="false" customHeight="false" outlineLevel="0" collapsed="false">
      <c r="B10" s="11" t="s">
        <v>3</v>
      </c>
      <c r="C10" s="11" t="s">
        <v>40</v>
      </c>
      <c r="D10" s="17" t="n">
        <f aca="false">C11-D11</f>
        <v>12.72</v>
      </c>
      <c r="E10" s="17" t="s">
        <v>41</v>
      </c>
      <c r="F10" s="17" t="n">
        <f aca="false">E11-F11</f>
        <v>0.859999999999999</v>
      </c>
      <c r="G10" s="17" t="s">
        <v>42</v>
      </c>
      <c r="H10" s="17" t="n">
        <f aca="false">G11-H11</f>
        <v>0.390000000000001</v>
      </c>
      <c r="I10" s="16" t="s">
        <v>43</v>
      </c>
      <c r="J10" s="18" t="n">
        <f aca="false">I11-J11</f>
        <v>0.430000000000007</v>
      </c>
      <c r="K10" s="17" t="s">
        <v>44</v>
      </c>
      <c r="L10" s="17" t="n">
        <f aca="false">K11-L11</f>
        <v>2.65000000000001</v>
      </c>
      <c r="M10" s="16" t="s">
        <v>45</v>
      </c>
      <c r="N10" s="17" t="n">
        <f aca="false">M11-N11</f>
        <v>1.19</v>
      </c>
      <c r="O10" s="16" t="s">
        <v>46</v>
      </c>
      <c r="P10" s="17" t="n">
        <f aca="false">O11-P11</f>
        <v>0.530000000000001</v>
      </c>
      <c r="Q10" s="16" t="s">
        <v>47</v>
      </c>
      <c r="R10" s="18" t="n">
        <f aca="false">Q11-R11</f>
        <v>0.5</v>
      </c>
      <c r="T10" s="15" t="s">
        <v>48</v>
      </c>
      <c r="U10" s="16" t="n">
        <v>2.96000000000001</v>
      </c>
      <c r="V10" s="16" t="n">
        <v>0.579999999999998</v>
      </c>
      <c r="W10" s="16" t="n">
        <v>0.299999999999997</v>
      </c>
      <c r="X10" s="16" t="n">
        <v>0.440000000000012</v>
      </c>
      <c r="Y10" s="16" t="n">
        <v>0.779999999999987</v>
      </c>
      <c r="Z10" s="16" t="n">
        <v>0.439999999999998</v>
      </c>
      <c r="AA10" s="16" t="n">
        <v>0.400000000000006</v>
      </c>
      <c r="AB10" s="16" t="n">
        <v>0.319999999999993</v>
      </c>
    </row>
    <row r="11" customFormat="false" ht="19.7" hidden="false" customHeight="false" outlineLevel="0" collapsed="false">
      <c r="B11" s="11"/>
      <c r="C11" s="19" t="n">
        <f aca="false">'Mass PCL scaffolds'!G17</f>
        <v>70.93</v>
      </c>
      <c r="D11" s="20" t="n">
        <v>58.21</v>
      </c>
      <c r="E11" s="20" t="n">
        <f aca="false">'Mass PCL scaffolds'!J18</f>
        <v>70.87</v>
      </c>
      <c r="F11" s="20" t="n">
        <v>70.01</v>
      </c>
      <c r="G11" s="20" t="n">
        <f aca="false">'Mass PCL scaffolds'!H19</f>
        <v>70.98</v>
      </c>
      <c r="H11" s="20" t="n">
        <v>70.59</v>
      </c>
      <c r="I11" s="20" t="n">
        <f aca="false">'Mass PCL scaffolds'!H20</f>
        <v>70.95</v>
      </c>
      <c r="J11" s="21" t="n">
        <v>70.52</v>
      </c>
      <c r="K11" s="20" t="n">
        <f aca="false">'Mass PCL scaffolds'!K25</f>
        <v>70.98</v>
      </c>
      <c r="L11" s="20" t="n">
        <v>68.33</v>
      </c>
      <c r="M11" s="20" t="n">
        <f aca="false">'Mass PCL scaffolds'!$H$26</f>
        <v>71.03</v>
      </c>
      <c r="N11" s="20" t="n">
        <v>69.84</v>
      </c>
      <c r="O11" s="20" t="n">
        <f aca="false">'Mass PCL scaffolds'!$H$27</f>
        <v>69.94</v>
      </c>
      <c r="P11" s="20" t="n">
        <v>69.41</v>
      </c>
      <c r="Q11" s="20" t="n">
        <f aca="false">'Mass PCL scaffolds'!$J$28</f>
        <v>70.99</v>
      </c>
      <c r="R11" s="21" t="n">
        <v>70.49</v>
      </c>
      <c r="T11" s="15" t="s">
        <v>49</v>
      </c>
      <c r="U11" s="16" t="n">
        <v>2.94</v>
      </c>
      <c r="V11" s="16" t="n">
        <v>0.579999999999998</v>
      </c>
      <c r="W11" s="16" t="n">
        <v>0.420000000000002</v>
      </c>
      <c r="X11" s="16" t="n">
        <v>0.480000000000004</v>
      </c>
      <c r="Y11" s="16" t="n">
        <v>0.789999999999992</v>
      </c>
      <c r="Z11" s="16" t="n">
        <v>0.450000000000003</v>
      </c>
      <c r="AA11" s="16" t="n">
        <v>0.409999999999997</v>
      </c>
      <c r="AB11" s="16" t="n">
        <v>0.400000000000006</v>
      </c>
    </row>
    <row r="12" customFormat="false" ht="19.7" hidden="false" customHeight="false" outlineLevel="0" collapsed="false">
      <c r="B12" s="11" t="s">
        <v>39</v>
      </c>
      <c r="C12" s="11" t="s">
        <v>50</v>
      </c>
      <c r="D12" s="13" t="n">
        <f aca="false">C13-D13</f>
        <v>3</v>
      </c>
      <c r="E12" s="16" t="s">
        <v>51</v>
      </c>
      <c r="F12" s="13" t="n">
        <f aca="false">E13-F13</f>
        <v>0.579999999999998</v>
      </c>
      <c r="G12" s="16" t="s">
        <v>52</v>
      </c>
      <c r="H12" s="13" t="n">
        <f aca="false">G13-H13</f>
        <v>0.469999999999999</v>
      </c>
      <c r="I12" s="16" t="s">
        <v>53</v>
      </c>
      <c r="J12" s="14" t="n">
        <f aca="false">I13-J13</f>
        <v>0.459999999999994</v>
      </c>
      <c r="K12" s="13" t="s">
        <v>54</v>
      </c>
      <c r="L12" s="13" t="n">
        <f aca="false">K13-L13</f>
        <v>0.670000000000002</v>
      </c>
      <c r="M12" s="13" t="s">
        <v>55</v>
      </c>
      <c r="N12" s="13" t="n">
        <f aca="false">M13-N13</f>
        <v>0.420000000000002</v>
      </c>
      <c r="O12" s="13" t="s">
        <v>56</v>
      </c>
      <c r="P12" s="13" t="n">
        <f aca="false">O13-P13</f>
        <v>0.400000000000006</v>
      </c>
      <c r="Q12" s="13" t="s">
        <v>57</v>
      </c>
      <c r="R12" s="14" t="n">
        <f aca="false">Q13-R13</f>
        <v>0.5</v>
      </c>
    </row>
    <row r="13" customFormat="false" ht="19.7" hidden="false" customHeight="false" outlineLevel="0" collapsed="false">
      <c r="B13" s="11"/>
      <c r="C13" s="11" t="n">
        <f aca="false">'Mass PCL scaffolds'!$F$30</f>
        <v>71</v>
      </c>
      <c r="D13" s="17" t="n">
        <v>68</v>
      </c>
      <c r="E13" s="17" t="n">
        <f aca="false">'Mass PCL scaffolds'!$F$31</f>
        <v>71.06</v>
      </c>
      <c r="F13" s="17" t="n">
        <v>70.48</v>
      </c>
      <c r="G13" s="17" t="n">
        <f aca="false">'Mass PCL scaffolds'!$G$32</f>
        <v>70.89</v>
      </c>
      <c r="H13" s="17" t="n">
        <v>70.42</v>
      </c>
      <c r="I13" s="16" t="n">
        <f aca="false">'Mass PCL scaffolds'!$G$33</f>
        <v>71.05</v>
      </c>
      <c r="J13" s="18" t="n">
        <v>70.59</v>
      </c>
      <c r="K13" s="17" t="n">
        <f aca="false">'Mass PCL scaffolds'!H12</f>
        <v>70.97</v>
      </c>
      <c r="L13" s="17" t="n">
        <v>70.3</v>
      </c>
      <c r="M13" s="17" t="n">
        <f aca="false">'Mass PCL scaffolds'!F13</f>
        <v>70.94</v>
      </c>
      <c r="N13" s="17" t="n">
        <v>70.52</v>
      </c>
      <c r="O13" s="17" t="n">
        <f aca="false">'Mass PCL scaffolds'!B14</f>
        <v>70.92</v>
      </c>
      <c r="P13" s="17" t="n">
        <v>70.52</v>
      </c>
      <c r="Q13" s="17" t="n">
        <f aca="false">'Mass PCL scaffolds'!F15</f>
        <v>70.97</v>
      </c>
      <c r="R13" s="18" t="n">
        <v>70.47</v>
      </c>
      <c r="U13" s="0" t="n">
        <v>1</v>
      </c>
      <c r="V13" s="0" t="n">
        <v>2</v>
      </c>
      <c r="W13" s="0" t="n">
        <v>3</v>
      </c>
      <c r="X13" s="0" t="n">
        <v>4</v>
      </c>
      <c r="Y13" s="0" t="n">
        <v>5</v>
      </c>
      <c r="Z13" s="0" t="n">
        <v>6</v>
      </c>
      <c r="AA13" s="0" t="n">
        <v>7</v>
      </c>
      <c r="AB13" s="0" t="n">
        <v>8</v>
      </c>
    </row>
    <row r="14" customFormat="false" ht="19.7" hidden="false" customHeight="false" outlineLevel="0" collapsed="false">
      <c r="B14" s="11" t="s">
        <v>48</v>
      </c>
      <c r="C14" s="11" t="s">
        <v>58</v>
      </c>
      <c r="D14" s="17" t="n">
        <f aca="false">C15-D15</f>
        <v>2.96000000000001</v>
      </c>
      <c r="E14" s="17" t="s">
        <v>59</v>
      </c>
      <c r="F14" s="17" t="n">
        <f aca="false">E15-F15</f>
        <v>0.579999999999998</v>
      </c>
      <c r="G14" s="17" t="s">
        <v>60</v>
      </c>
      <c r="H14" s="17" t="n">
        <f aca="false">G15-H15</f>
        <v>0.299999999999997</v>
      </c>
      <c r="I14" s="16" t="s">
        <v>61</v>
      </c>
      <c r="J14" s="18" t="n">
        <f aca="false">I15-J15</f>
        <v>0.440000000000012</v>
      </c>
      <c r="K14" s="17" t="s">
        <v>62</v>
      </c>
      <c r="L14" s="17" t="n">
        <f aca="false">K15-L15</f>
        <v>0.779999999999987</v>
      </c>
      <c r="M14" s="17" t="s">
        <v>63</v>
      </c>
      <c r="N14" s="17" t="n">
        <f aca="false">M15-N15</f>
        <v>0.439999999999998</v>
      </c>
      <c r="O14" s="17" t="s">
        <v>64</v>
      </c>
      <c r="P14" s="17" t="n">
        <f aca="false">O15-P15</f>
        <v>0.400000000000006</v>
      </c>
      <c r="Q14" s="17" t="s">
        <v>65</v>
      </c>
      <c r="R14" s="18" t="n">
        <f aca="false">Q15-R15</f>
        <v>0.319999999999993</v>
      </c>
      <c r="T14" s="1" t="s">
        <v>66</v>
      </c>
      <c r="U14" s="1" t="n">
        <f aca="false">AVERAGE(U6:U8)</f>
        <v>12.6866666666667</v>
      </c>
      <c r="V14" s="1" t="n">
        <f aca="false">AVERAGE(V6:V8)</f>
        <v>0.913333333333336</v>
      </c>
      <c r="W14" s="1" t="n">
        <f aca="false">AVERAGE(W6:W8)</f>
        <v>0.399999999999996</v>
      </c>
      <c r="X14" s="1" t="n">
        <f aca="false">AVERAGE(X6:X8)</f>
        <v>0.406666666666671</v>
      </c>
      <c r="Y14" s="1" t="n">
        <f aca="false">AVERAGE(Y6:Y8)</f>
        <v>2.83333333333333</v>
      </c>
      <c r="Z14" s="1" t="n">
        <f aca="false">AVERAGE(Z6:Z8)</f>
        <v>1.23333333333333</v>
      </c>
      <c r="AA14" s="1" t="n">
        <f aca="false">AVERAGE(AA6:AA8)</f>
        <v>0.540000000000002</v>
      </c>
      <c r="AB14" s="1" t="n">
        <f aca="false">AVERAGE(AB6:AB8)</f>
        <v>0.473333333333334</v>
      </c>
    </row>
    <row r="15" customFormat="false" ht="19.7" hidden="false" customHeight="false" outlineLevel="0" collapsed="false">
      <c r="B15" s="11"/>
      <c r="C15" s="11" t="n">
        <f aca="false">'Mass PCL scaffolds'!$H$30</f>
        <v>71.03</v>
      </c>
      <c r="D15" s="17" t="n">
        <v>68.07</v>
      </c>
      <c r="E15" s="17" t="n">
        <f aca="false">'Mass PCL scaffolds'!$G$31</f>
        <v>71.02</v>
      </c>
      <c r="F15" s="17" t="n">
        <v>70.44</v>
      </c>
      <c r="G15" s="17" t="n">
        <f aca="false">'Mass PCL scaffolds'!$H$32</f>
        <v>70.99</v>
      </c>
      <c r="H15" s="17" t="n">
        <v>70.69</v>
      </c>
      <c r="I15" s="16" t="n">
        <f aca="false">'Mass PCL scaffolds'!$H$33</f>
        <v>71.04</v>
      </c>
      <c r="J15" s="18" t="n">
        <v>70.6</v>
      </c>
      <c r="K15" s="17" t="n">
        <f aca="false">'Mass PCL scaffolds'!I12</f>
        <v>70.96</v>
      </c>
      <c r="L15" s="17" t="n">
        <v>70.18</v>
      </c>
      <c r="M15" s="17" t="n">
        <f aca="false">'Mass PCL scaffolds'!G13</f>
        <v>70.98</v>
      </c>
      <c r="N15" s="17" t="n">
        <v>70.54</v>
      </c>
      <c r="O15" s="17" t="n">
        <f aca="false">'Mass PCL scaffolds'!G14</f>
        <v>70.93</v>
      </c>
      <c r="P15" s="17" t="n">
        <v>70.53</v>
      </c>
      <c r="Q15" s="17" t="n">
        <f aca="false">'Mass PCL scaffolds'!H15</f>
        <v>70.97</v>
      </c>
      <c r="R15" s="18" t="n">
        <v>70.65</v>
      </c>
      <c r="T15" s="15" t="s">
        <v>67</v>
      </c>
      <c r="U15" s="15" t="n">
        <f aca="false">_xlfn.STDEV.S(U6:U8)</f>
        <v>0.0351188458428453</v>
      </c>
      <c r="V15" s="15" t="n">
        <f aca="false">_xlfn.STDEV.S(V6:V8)</f>
        <v>0.0611010092660797</v>
      </c>
      <c r="W15" s="15" t="n">
        <f aca="false">_xlfn.STDEV.S(W6:W8)</f>
        <v>0.0173205080756935</v>
      </c>
      <c r="X15" s="15" t="n">
        <f aca="false">_xlfn.STDEV.S(X6:X8)</f>
        <v>0.0321455025366434</v>
      </c>
      <c r="Y15" s="15" t="n">
        <f aca="false">_xlfn.STDEV.S(Y6:Y8)</f>
        <v>0.243789526709686</v>
      </c>
      <c r="Z15" s="15" t="n">
        <f aca="false">_xlfn.STDEV.S(Z6:Z8)</f>
        <v>0.0378593889719999</v>
      </c>
      <c r="AA15" s="15" t="n">
        <f aca="false">_xlfn.STDEV.S(AA6:AA8)</f>
        <v>0.00999999999999801</v>
      </c>
      <c r="AB15" s="15" t="n">
        <f aca="false">_xlfn.STDEV.S(AB6:AB8)</f>
        <v>0.0251661147842346</v>
      </c>
    </row>
    <row r="16" customFormat="false" ht="19.7" hidden="false" customHeight="false" outlineLevel="0" collapsed="false">
      <c r="B16" s="11" t="s">
        <v>49</v>
      </c>
      <c r="C16" s="11" t="s">
        <v>68</v>
      </c>
      <c r="D16" s="17" t="n">
        <f aca="false">C17-D17</f>
        <v>2.94</v>
      </c>
      <c r="E16" s="17" t="s">
        <v>69</v>
      </c>
      <c r="F16" s="17" t="n">
        <f aca="false">E17-F17</f>
        <v>0.579999999999998</v>
      </c>
      <c r="G16" s="17" t="s">
        <v>70</v>
      </c>
      <c r="H16" s="17" t="n">
        <f aca="false">G17-H17</f>
        <v>0.420000000000002</v>
      </c>
      <c r="I16" s="16" t="s">
        <v>71</v>
      </c>
      <c r="J16" s="18" t="n">
        <f aca="false">I17-J17</f>
        <v>0.480000000000004</v>
      </c>
      <c r="K16" s="17" t="s">
        <v>72</v>
      </c>
      <c r="L16" s="17" t="n">
        <f aca="false">K17-L17</f>
        <v>0.789999999999992</v>
      </c>
      <c r="M16" s="17" t="s">
        <v>73</v>
      </c>
      <c r="N16" s="17" t="n">
        <f aca="false">M17-N17</f>
        <v>0.450000000000003</v>
      </c>
      <c r="O16" s="17" t="s">
        <v>74</v>
      </c>
      <c r="P16" s="17" t="n">
        <f aca="false">O17-P17</f>
        <v>0.409999999999997</v>
      </c>
      <c r="Q16" s="17" t="s">
        <v>75</v>
      </c>
      <c r="R16" s="18" t="n">
        <f aca="false">Q17-R17</f>
        <v>0.400000000000006</v>
      </c>
    </row>
    <row r="17" customFormat="false" ht="19.7" hidden="false" customHeight="false" outlineLevel="0" collapsed="false">
      <c r="B17" s="19"/>
      <c r="C17" s="19" t="n">
        <f aca="false">'Mass PCL scaffolds'!$J$30</f>
        <v>71.02</v>
      </c>
      <c r="D17" s="20" t="n">
        <v>68.08</v>
      </c>
      <c r="E17" s="20" t="n">
        <f aca="false">'Mass PCL scaffolds'!$H$31</f>
        <v>71.01</v>
      </c>
      <c r="F17" s="20" t="n">
        <v>70.43</v>
      </c>
      <c r="G17" s="20" t="n">
        <f aca="false">'Mass PCL scaffolds'!$I$32</f>
        <v>70.92</v>
      </c>
      <c r="H17" s="20" t="n">
        <v>70.5</v>
      </c>
      <c r="I17" s="20" t="n">
        <f aca="false">'Mass PCL scaffolds'!$J$33</f>
        <v>71.04</v>
      </c>
      <c r="J17" s="21" t="n">
        <v>70.56</v>
      </c>
      <c r="K17" s="20" t="n">
        <f aca="false">'Mass PCL scaffolds'!J12</f>
        <v>70.94</v>
      </c>
      <c r="L17" s="20" t="n">
        <v>70.15</v>
      </c>
      <c r="M17" s="20" t="n">
        <f aca="false">'Mass PCL scaffolds'!I13</f>
        <v>70.98</v>
      </c>
      <c r="N17" s="20" t="n">
        <v>70.53</v>
      </c>
      <c r="O17" s="20" t="n">
        <f aca="false">'Mass PCL scaffolds'!H14</f>
        <v>70.88</v>
      </c>
      <c r="P17" s="20" t="n">
        <v>70.47</v>
      </c>
      <c r="Q17" s="20" t="n">
        <f aca="false">'Mass PCL scaffolds'!I15</f>
        <v>71</v>
      </c>
      <c r="R17" s="21" t="n">
        <v>70.6</v>
      </c>
      <c r="T17" s="1" t="s">
        <v>76</v>
      </c>
      <c r="U17" s="1" t="n">
        <f aca="false">AVERAGE(U9:U11)</f>
        <v>2.96666666666667</v>
      </c>
      <c r="V17" s="1" t="n">
        <f aca="false">AVERAGE(V9:V11)</f>
        <v>0.579999999999998</v>
      </c>
      <c r="W17" s="1" t="n">
        <f aca="false">AVERAGE(W9:W11)</f>
        <v>0.396666666666666</v>
      </c>
      <c r="X17" s="1" t="n">
        <f aca="false">AVERAGE(X9:X11)</f>
        <v>0.460000000000003</v>
      </c>
      <c r="Y17" s="1" t="n">
        <f aca="false">AVERAGE(Y9:Y11)</f>
        <v>0.74666666666666</v>
      </c>
      <c r="Z17" s="1" t="n">
        <f aca="false">AVERAGE(Z9:Z11)</f>
        <v>0.436666666666667</v>
      </c>
      <c r="AA17" s="1" t="n">
        <f aca="false">AVERAGE(AA9:AA11)</f>
        <v>0.403333333333336</v>
      </c>
      <c r="AB17" s="1" t="n">
        <f aca="false">AVERAGE(AB9:AB11)</f>
        <v>0.406666666666666</v>
      </c>
    </row>
    <row r="18" customFormat="false" ht="19.7" hidden="false" customHeight="false" outlineLevel="0" collapsed="false"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T18" s="15" t="s">
        <v>67</v>
      </c>
      <c r="U18" s="15" t="n">
        <f aca="false">_xlfn.STDEV.S(U9:U11)</f>
        <v>0.0305505046330391</v>
      </c>
      <c r="V18" s="15" t="n">
        <f aca="false">_xlfn.STDEV.S(V9:V11)</f>
        <v>0</v>
      </c>
      <c r="W18" s="15" t="n">
        <f aca="false">_xlfn.STDEV.S(W9:W11)</f>
        <v>0.0873689494805424</v>
      </c>
      <c r="X18" s="15" t="n">
        <f aca="false">_xlfn.STDEV.S(X9:X11)</f>
        <v>0.019999999999996</v>
      </c>
      <c r="Y18" s="15" t="n">
        <f aca="false">_xlfn.STDEV.S(Y9:Y11)</f>
        <v>0.0665832811847871</v>
      </c>
      <c r="Z18" s="15" t="n">
        <f aca="false">_xlfn.STDEV.S(Z9:Z11)</f>
        <v>0.0152752523165195</v>
      </c>
      <c r="AA18" s="15" t="n">
        <f aca="false">_xlfn.STDEV.S(AA9:AA11)</f>
        <v>0.00577350269189101</v>
      </c>
      <c r="AB18" s="15" t="n">
        <f aca="false">_xlfn.STDEV.S(AB9:AB11)</f>
        <v>0.090184995056461</v>
      </c>
    </row>
    <row r="19" customFormat="false" ht="19.7" hidden="false" customHeight="false" outlineLevel="0" collapsed="false">
      <c r="B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</row>
    <row r="20" customFormat="false" ht="19.7" hidden="false" customHeight="false" outlineLevel="0" collapsed="false">
      <c r="B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3"/>
      <c r="T20" s="23"/>
      <c r="U20" s="23"/>
      <c r="V20" s="23"/>
      <c r="W20" s="23"/>
      <c r="X20" s="23"/>
      <c r="Y20" s="23"/>
      <c r="Z20" s="23"/>
      <c r="AA20" s="23"/>
      <c r="AB20" s="23"/>
    </row>
    <row r="21" customFormat="false" ht="21" hidden="false" customHeight="true" outlineLevel="0" collapsed="false">
      <c r="C21" s="16"/>
      <c r="T21" s="23"/>
      <c r="U21" s="22"/>
      <c r="V21" s="22"/>
      <c r="W21" s="22"/>
      <c r="X21" s="22"/>
      <c r="Y21" s="22"/>
      <c r="Z21" s="22"/>
      <c r="AA21" s="23"/>
      <c r="AB21" s="22"/>
    </row>
    <row r="22" customFormat="false" ht="21" hidden="false" customHeight="true" outlineLevel="0" collapsed="false">
      <c r="T22" s="23"/>
      <c r="U22" s="22"/>
      <c r="V22" s="22"/>
      <c r="W22" s="22"/>
      <c r="X22" s="22"/>
      <c r="Y22" s="22"/>
      <c r="Z22" s="22"/>
      <c r="AA22" s="23"/>
      <c r="AB22" s="22"/>
    </row>
    <row r="23" customFormat="false" ht="21" hidden="false" customHeight="true" outlineLevel="0" collapsed="false">
      <c r="B23" s="24" t="s">
        <v>77</v>
      </c>
      <c r="T23" s="23"/>
      <c r="U23" s="22"/>
      <c r="V23" s="22"/>
      <c r="W23" s="22"/>
      <c r="X23" s="22"/>
      <c r="Y23" s="22"/>
      <c r="Z23" s="22"/>
      <c r="AA23" s="23"/>
      <c r="AB23" s="22"/>
    </row>
    <row r="24" customFormat="false" ht="21" hidden="false" customHeight="true" outlineLevel="0" collapsed="false">
      <c r="T24" s="23"/>
      <c r="U24" s="22"/>
      <c r="V24" s="22"/>
      <c r="W24" s="22"/>
      <c r="X24" s="22"/>
      <c r="Y24" s="22"/>
      <c r="Z24" s="22"/>
      <c r="AA24" s="23"/>
      <c r="AB24" s="22"/>
    </row>
    <row r="25" customFormat="false" ht="21" hidden="false" customHeight="true" outlineLevel="0" collapsed="false">
      <c r="C25" s="0" t="s">
        <v>78</v>
      </c>
      <c r="D25" s="0" t="s">
        <v>79</v>
      </c>
      <c r="E25" s="0" t="s">
        <v>80</v>
      </c>
      <c r="F25" s="0" t="s">
        <v>81</v>
      </c>
      <c r="G25" s="0" t="s">
        <v>82</v>
      </c>
      <c r="H25" s="0" t="s">
        <v>83</v>
      </c>
      <c r="I25" s="0" t="s">
        <v>84</v>
      </c>
      <c r="J25" s="0" t="s">
        <v>85</v>
      </c>
      <c r="K25" s="0" t="s">
        <v>86</v>
      </c>
      <c r="L25" s="0" t="s">
        <v>87</v>
      </c>
      <c r="M25" s="0" t="s">
        <v>88</v>
      </c>
      <c r="N25" s="0" t="s">
        <v>89</v>
      </c>
      <c r="O25" s="0" t="s">
        <v>90</v>
      </c>
      <c r="P25" s="0" t="s">
        <v>91</v>
      </c>
      <c r="Q25" s="0" t="s">
        <v>92</v>
      </c>
      <c r="R25" s="0" t="s">
        <v>93</v>
      </c>
      <c r="S25" s="25" t="s">
        <v>94</v>
      </c>
      <c r="T25" s="23"/>
      <c r="U25" s="22"/>
      <c r="V25" s="22"/>
      <c r="W25" s="22"/>
      <c r="X25" s="22"/>
      <c r="Y25" s="22"/>
      <c r="Z25" s="22"/>
      <c r="AA25" s="23"/>
      <c r="AB25" s="22"/>
    </row>
    <row r="26" customFormat="false" ht="21" hidden="false" customHeight="true" outlineLevel="0" collapsed="false">
      <c r="B26" s="1" t="s">
        <v>95</v>
      </c>
      <c r="C26" s="1" t="n">
        <f aca="false">-1*-12.6866666666667</f>
        <v>12.6866666666667</v>
      </c>
      <c r="D26" s="1" t="n">
        <f aca="false">-1*-0.913333333333336</f>
        <v>0.913333333333336</v>
      </c>
      <c r="E26" s="1" t="n">
        <f aca="false">-1*-0.399999999999996</f>
        <v>0.399999999999996</v>
      </c>
      <c r="F26" s="1" t="n">
        <f aca="false">-1*-0.406666666666671</f>
        <v>0.406666666666671</v>
      </c>
      <c r="G26" s="1" t="n">
        <f aca="false">-1*-2.83333333333333</f>
        <v>2.83333333333333</v>
      </c>
      <c r="H26" s="1" t="n">
        <f aca="false">-1*-1.23333333333333</f>
        <v>1.23333333333333</v>
      </c>
      <c r="I26" s="1" t="n">
        <f aca="false">-1*-0.540000000000001</f>
        <v>0.540000000000001</v>
      </c>
      <c r="J26" s="1" t="n">
        <f aca="false">-1*-0.473333333333334</f>
        <v>0.473333333333334</v>
      </c>
      <c r="K26" s="1" t="n">
        <f aca="false">-1*-2.96666666666667</f>
        <v>2.96666666666667</v>
      </c>
      <c r="L26" s="1" t="n">
        <f aca="false">-1*-0.579999999999998</f>
        <v>0.579999999999998</v>
      </c>
      <c r="M26" s="1" t="n">
        <f aca="false">-1*-0.396666666666666</f>
        <v>0.396666666666666</v>
      </c>
      <c r="N26" s="1" t="n">
        <f aca="false">-1*-0.460000000000003</f>
        <v>0.460000000000003</v>
      </c>
      <c r="O26" s="1" t="n">
        <f aca="false">-1*-0.74666666666666</f>
        <v>0.74666666666666</v>
      </c>
      <c r="P26" s="1" t="n">
        <f aca="false">-1*-0.436666666666667</f>
        <v>0.436666666666667</v>
      </c>
      <c r="Q26" s="1" t="n">
        <f aca="false">-1*-0.403333333333336</f>
        <v>0.403333333333336</v>
      </c>
      <c r="R26" s="1" t="n">
        <f aca="false">-1*-0.406666666666666</f>
        <v>0.406666666666666</v>
      </c>
      <c r="S26" s="26" t="n">
        <f aca="false">-1*-0.500000000000005</f>
        <v>0.500000000000005</v>
      </c>
      <c r="T26" s="23"/>
      <c r="U26" s="22"/>
      <c r="V26" s="22"/>
      <c r="W26" s="22"/>
      <c r="X26" s="22"/>
      <c r="Y26" s="22"/>
      <c r="Z26" s="22"/>
      <c r="AA26" s="23"/>
      <c r="AB26" s="22"/>
    </row>
    <row r="27" customFormat="false" ht="21" hidden="false" customHeight="true" outlineLevel="0" collapsed="false">
      <c r="B27" s="0" t="s">
        <v>67</v>
      </c>
      <c r="C27" s="0" t="n">
        <v>0.0351188458428463</v>
      </c>
      <c r="D27" s="0" t="n">
        <v>0.0611010092660797</v>
      </c>
      <c r="E27" s="0" t="n">
        <v>0.0173205080756935</v>
      </c>
      <c r="F27" s="0" t="n">
        <v>0.0321455025366434</v>
      </c>
      <c r="G27" s="0" t="n">
        <v>0.243789526709686</v>
      </c>
      <c r="H27" s="0" t="n">
        <v>0.0378593889719999</v>
      </c>
      <c r="I27" s="0" t="n">
        <v>0.00999999999999801</v>
      </c>
      <c r="J27" s="0" t="n">
        <v>0.0251661147842346</v>
      </c>
      <c r="K27" s="0" t="n">
        <v>0.0305505046330391</v>
      </c>
      <c r="L27" s="0" t="n">
        <v>0</v>
      </c>
      <c r="M27" s="0" t="n">
        <v>0.0873689494805424</v>
      </c>
      <c r="N27" s="0" t="n">
        <v>0.019999999999996</v>
      </c>
      <c r="O27" s="0" t="n">
        <v>0.0665832811847871</v>
      </c>
      <c r="P27" s="0" t="n">
        <v>0.0152752523165195</v>
      </c>
      <c r="Q27" s="0" t="n">
        <v>0.00577350269189101</v>
      </c>
      <c r="R27" s="0" t="n">
        <v>0.0901849950564609</v>
      </c>
      <c r="S27" s="25" t="n">
        <v>0.00999999999999801</v>
      </c>
      <c r="T27" s="23"/>
      <c r="U27" s="23"/>
      <c r="V27" s="23"/>
      <c r="W27" s="23"/>
      <c r="X27" s="23"/>
      <c r="Y27" s="23"/>
      <c r="Z27" s="23"/>
      <c r="AA27" s="23"/>
      <c r="AB27" s="23"/>
    </row>
    <row r="28" customFormat="false" ht="21" hidden="false" customHeight="true" outlineLevel="0" collapsed="false">
      <c r="S28" s="25"/>
      <c r="T28" s="23"/>
      <c r="U28" s="23"/>
      <c r="V28" s="23"/>
      <c r="W28" s="23"/>
      <c r="X28" s="23"/>
      <c r="Y28" s="23"/>
      <c r="Z28" s="23"/>
      <c r="AA28" s="23"/>
      <c r="AB28" s="23"/>
    </row>
    <row r="29" customFormat="false" ht="21" hidden="false" customHeight="true" outlineLevel="0" collapsed="false">
      <c r="B29" s="0" t="s">
        <v>96</v>
      </c>
      <c r="C29" s="27" t="n">
        <f aca="false">C26/71*100</f>
        <v>17.868544600939</v>
      </c>
      <c r="D29" s="27" t="n">
        <f aca="false">D26/71*100</f>
        <v>1.28638497652583</v>
      </c>
      <c r="E29" s="27" t="n">
        <f aca="false">E26/71*100</f>
        <v>0.563380281690135</v>
      </c>
      <c r="F29" s="27" t="n">
        <f aca="false">F26/71*100</f>
        <v>0.572769953051649</v>
      </c>
      <c r="G29" s="27" t="n">
        <f aca="false">G26/71*100</f>
        <v>3.99061032863849</v>
      </c>
      <c r="H29" s="27" t="n">
        <f aca="false">H26/71*100</f>
        <v>1.73708920187793</v>
      </c>
      <c r="I29" s="27" t="n">
        <f aca="false">I26/71*100</f>
        <v>0.760563380281692</v>
      </c>
      <c r="J29" s="27" t="n">
        <f aca="false">J26/71*100</f>
        <v>0.666666666666668</v>
      </c>
      <c r="K29" s="27" t="n">
        <f aca="false">K26/71*100</f>
        <v>4.17840375586855</v>
      </c>
      <c r="L29" s="27" t="n">
        <f aca="false">L26/71*100</f>
        <v>0.816901408450701</v>
      </c>
      <c r="M29" s="27" t="n">
        <f aca="false">M26/71*100</f>
        <v>0.558685446009389</v>
      </c>
      <c r="N29" s="27" t="n">
        <f aca="false">N26/71*100</f>
        <v>0.647887323943666</v>
      </c>
      <c r="O29" s="27" t="n">
        <f aca="false">O26/71*100</f>
        <v>1.05164319248825</v>
      </c>
      <c r="P29" s="27" t="n">
        <f aca="false">P26/71*100</f>
        <v>0.615023474178404</v>
      </c>
      <c r="Q29" s="27" t="n">
        <f aca="false">Q26/71*100</f>
        <v>0.568075117370896</v>
      </c>
      <c r="R29" s="27" t="n">
        <f aca="false">R26/71*100</f>
        <v>0.572769953051642</v>
      </c>
      <c r="S29" s="28" t="n">
        <f aca="false">S26/71*100</f>
        <v>0.704225352112683</v>
      </c>
      <c r="T29" s="29"/>
      <c r="U29" s="29"/>
      <c r="V29" s="29"/>
      <c r="W29" s="29"/>
      <c r="X29" s="29"/>
      <c r="Y29" s="29"/>
      <c r="Z29" s="29"/>
      <c r="AA29" s="29"/>
      <c r="AB29" s="29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</row>
    <row r="30" customFormat="false" ht="21" hidden="false" customHeight="true" outlineLevel="0" collapsed="false">
      <c r="B30" s="0" t="s">
        <v>97</v>
      </c>
      <c r="C30" s="27" t="n">
        <f aca="false">C27/71*100</f>
        <v>0.0494631631589384</v>
      </c>
      <c r="D30" s="27" t="n">
        <f aca="false">D27/71*100</f>
        <v>0.0860577595296897</v>
      </c>
      <c r="E30" s="27" t="n">
        <f aca="false">E27/71*100</f>
        <v>0.0243950817967515</v>
      </c>
      <c r="F30" s="27" t="n">
        <f aca="false">F27/71*100</f>
        <v>0.0452753556854133</v>
      </c>
      <c r="G30" s="27" t="n">
        <f aca="false">G27/71*100</f>
        <v>0.343365530577022</v>
      </c>
      <c r="H30" s="27" t="n">
        <f aca="false">H27/71*100</f>
        <v>0.0533230830591548</v>
      </c>
      <c r="I30" s="27" t="n">
        <f aca="false">I27/71*100</f>
        <v>0.0140845070422507</v>
      </c>
      <c r="J30" s="27" t="n">
        <f aca="false">J27/71*100</f>
        <v>0.0354452320904713</v>
      </c>
      <c r="K30" s="27" t="n">
        <f aca="false">K27/71*100</f>
        <v>0.0430288797648437</v>
      </c>
      <c r="L30" s="27" t="n">
        <f aca="false">L27/71*100</f>
        <v>0</v>
      </c>
      <c r="M30" s="27" t="n">
        <f aca="false">M27/71*100</f>
        <v>0.123054858423299</v>
      </c>
      <c r="N30" s="27" t="n">
        <f aca="false">N27/71*100</f>
        <v>0.0281690140845014</v>
      </c>
      <c r="O30" s="27" t="n">
        <f aca="false">O27/71*100</f>
        <v>0.093779269274348</v>
      </c>
      <c r="P30" s="27" t="n">
        <f aca="false">P27/71*100</f>
        <v>0.0215144398824219</v>
      </c>
      <c r="Q30" s="27" t="n">
        <f aca="false">Q27/71*100</f>
        <v>0.00813169393224086</v>
      </c>
      <c r="R30" s="27" t="n">
        <f aca="false">R27/71*100</f>
        <v>0.127021119797832</v>
      </c>
      <c r="S30" s="27" t="n">
        <f aca="false">S27/71*100</f>
        <v>0.0140845070422507</v>
      </c>
      <c r="T30" s="23"/>
      <c r="U30" s="23"/>
      <c r="V30" s="23"/>
      <c r="W30" s="23"/>
      <c r="X30" s="23"/>
      <c r="Y30" s="23"/>
      <c r="Z30" s="23"/>
      <c r="AA30" s="23"/>
      <c r="AB30" s="23"/>
    </row>
    <row r="31" customFormat="false" ht="19.7" hidden="false" customHeight="false" outlineLevel="0" collapsed="false"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3"/>
      <c r="T31" s="23"/>
      <c r="U31" s="23"/>
      <c r="V31" s="23"/>
      <c r="W31" s="23"/>
      <c r="X31" s="23"/>
      <c r="Y31" s="23"/>
      <c r="Z31" s="23"/>
      <c r="AA31" s="23"/>
      <c r="AB31" s="23"/>
    </row>
    <row r="32" customFormat="false" ht="19.7" hidden="false" customHeight="false" outlineLevel="0" collapsed="false">
      <c r="B32" s="22"/>
      <c r="C32" s="30"/>
      <c r="D32" s="31"/>
      <c r="E32" s="30"/>
      <c r="F32" s="31"/>
      <c r="G32" s="30"/>
      <c r="H32" s="31"/>
      <c r="I32" s="30"/>
      <c r="J32" s="31"/>
      <c r="K32" s="30"/>
      <c r="L32" s="31"/>
      <c r="M32" s="30"/>
      <c r="N32" s="31"/>
      <c r="O32" s="22"/>
      <c r="P32" s="22"/>
      <c r="Q32" s="22"/>
      <c r="R32" s="31"/>
      <c r="S32" s="23"/>
      <c r="T32" s="29"/>
      <c r="U32" s="29"/>
      <c r="V32" s="29"/>
      <c r="W32" s="29"/>
      <c r="X32" s="29"/>
      <c r="Y32" s="29"/>
      <c r="Z32" s="29"/>
      <c r="AA32" s="29"/>
      <c r="AB32" s="29"/>
    </row>
    <row r="33" customFormat="false" ht="19.7" hidden="false" customHeight="false" outlineLevel="0" collapsed="false"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3"/>
      <c r="T33" s="23"/>
      <c r="U33" s="23"/>
      <c r="V33" s="23"/>
      <c r="W33" s="23"/>
      <c r="X33" s="23"/>
      <c r="Y33" s="23"/>
      <c r="Z33" s="23"/>
      <c r="AA33" s="23"/>
      <c r="AB33" s="23"/>
    </row>
    <row r="34" customFormat="false" ht="19.7" hidden="false" customHeight="false" outlineLevel="0" collapsed="false"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3"/>
      <c r="T34" s="23"/>
      <c r="U34" s="23"/>
      <c r="V34" s="23"/>
      <c r="W34" s="23"/>
      <c r="X34" s="23"/>
      <c r="Y34" s="23"/>
      <c r="Z34" s="23"/>
      <c r="AA34" s="23"/>
      <c r="AB34" s="23"/>
    </row>
    <row r="35" customFormat="false" ht="19.7" hidden="false" customHeight="false" outlineLevel="0" collapsed="false"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3"/>
      <c r="T35" s="23"/>
      <c r="U35" s="23"/>
      <c r="V35" s="23"/>
      <c r="W35" s="23"/>
      <c r="X35" s="23"/>
      <c r="Y35" s="23"/>
      <c r="Z35" s="23"/>
      <c r="AA35" s="23"/>
      <c r="AB35" s="23"/>
    </row>
    <row r="36" customFormat="false" ht="19.7" hidden="false" customHeight="false" outlineLevel="0" collapsed="false">
      <c r="B36" s="2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23"/>
      <c r="T36" s="23"/>
      <c r="U36" s="23"/>
      <c r="V36" s="23"/>
      <c r="W36" s="23"/>
      <c r="X36" s="23"/>
      <c r="Y36" s="23"/>
      <c r="Z36" s="23"/>
      <c r="AA36" s="23"/>
      <c r="AB36" s="23"/>
    </row>
    <row r="37" customFormat="false" ht="19.7" hidden="false" customHeight="false" outlineLevel="0" collapsed="false">
      <c r="B37" s="22"/>
      <c r="C37" s="30"/>
      <c r="D37" s="31"/>
      <c r="E37" s="30"/>
      <c r="F37" s="31"/>
      <c r="G37" s="30"/>
      <c r="H37" s="31"/>
      <c r="I37" s="30"/>
      <c r="J37" s="31"/>
      <c r="K37" s="30"/>
      <c r="L37" s="31"/>
      <c r="M37" s="30"/>
      <c r="N37" s="31"/>
      <c r="O37" s="30"/>
      <c r="P37" s="30"/>
      <c r="Q37" s="30"/>
      <c r="R37" s="31"/>
      <c r="S37" s="23"/>
      <c r="T37" s="23"/>
      <c r="U37" s="22"/>
      <c r="V37" s="22"/>
      <c r="W37" s="22"/>
      <c r="X37" s="22"/>
      <c r="Y37" s="22"/>
      <c r="Z37" s="22"/>
      <c r="AA37" s="23"/>
      <c r="AB37" s="22"/>
    </row>
    <row r="38" customFormat="false" ht="21" hidden="false" customHeight="false" outlineLevel="0" collapsed="false"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3"/>
      <c r="T38" s="23"/>
      <c r="U38" s="22"/>
      <c r="V38" s="22"/>
      <c r="W38" s="22"/>
      <c r="X38" s="22"/>
      <c r="Y38" s="22"/>
      <c r="Z38" s="22"/>
      <c r="AA38" s="23"/>
      <c r="AB38" s="22"/>
    </row>
    <row r="39" customFormat="false" ht="21" hidden="false" customHeight="false" outlineLevel="0" collapsed="false">
      <c r="B39" s="22"/>
      <c r="C39" s="30"/>
      <c r="D39" s="31"/>
      <c r="E39" s="30"/>
      <c r="F39" s="31"/>
      <c r="G39" s="30"/>
      <c r="H39" s="31"/>
      <c r="I39" s="30"/>
      <c r="J39" s="31"/>
      <c r="K39" s="30"/>
      <c r="L39" s="31"/>
      <c r="M39" s="30"/>
      <c r="N39" s="31"/>
      <c r="O39" s="30"/>
      <c r="P39" s="30"/>
      <c r="Q39" s="30"/>
      <c r="R39" s="31"/>
      <c r="S39" s="23"/>
      <c r="T39" s="23"/>
      <c r="U39" s="22"/>
      <c r="V39" s="22"/>
      <c r="W39" s="22"/>
      <c r="X39" s="22"/>
      <c r="Y39" s="22"/>
      <c r="Z39" s="22"/>
      <c r="AA39" s="23"/>
      <c r="AB39" s="22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</row>
    <row r="40" customFormat="false" ht="21" hidden="false" customHeight="false" outlineLevel="0" collapsed="false"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3"/>
      <c r="T40" s="23"/>
      <c r="U40" s="22"/>
      <c r="V40" s="22"/>
      <c r="W40" s="22"/>
      <c r="X40" s="22"/>
      <c r="Y40" s="22"/>
      <c r="Z40" s="22"/>
      <c r="AA40" s="22"/>
      <c r="AB40" s="23"/>
    </row>
    <row r="41" customFormat="false" ht="21" hidden="false" customHeight="false" outlineLevel="0" collapsed="false">
      <c r="B41" s="22"/>
      <c r="C41" s="30"/>
      <c r="D41" s="31"/>
      <c r="E41" s="30"/>
      <c r="F41" s="31"/>
      <c r="G41" s="30"/>
      <c r="H41" s="31"/>
      <c r="I41" s="30"/>
      <c r="J41" s="31"/>
      <c r="K41" s="30"/>
      <c r="L41" s="31"/>
      <c r="M41" s="30"/>
      <c r="N41" s="31"/>
      <c r="O41" s="30"/>
      <c r="P41" s="30"/>
      <c r="Q41" s="30"/>
      <c r="R41" s="31"/>
      <c r="S41" s="23"/>
      <c r="T41" s="23"/>
      <c r="U41" s="22"/>
      <c r="V41" s="22"/>
      <c r="W41" s="22"/>
      <c r="X41" s="22"/>
      <c r="Y41" s="22"/>
      <c r="Z41" s="22"/>
      <c r="AA41" s="22"/>
      <c r="AB41" s="23"/>
    </row>
    <row r="42" customFormat="false" ht="21" hidden="false" customHeight="false" outlineLevel="0" collapsed="false"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30"/>
      <c r="O42" s="22"/>
      <c r="P42" s="22"/>
      <c r="Q42" s="22"/>
      <c r="R42" s="22"/>
      <c r="S42" s="23"/>
      <c r="T42" s="23"/>
      <c r="U42" s="22"/>
      <c r="V42" s="22"/>
      <c r="W42" s="22"/>
      <c r="X42" s="22"/>
      <c r="Y42" s="22"/>
      <c r="Z42" s="22"/>
      <c r="AA42" s="22"/>
      <c r="AB42" s="23"/>
    </row>
    <row r="43" customFormat="false" ht="21" hidden="false" customHeight="false" outlineLevel="0" collapsed="false">
      <c r="B43" s="22"/>
      <c r="C43" s="22"/>
      <c r="D43" s="22"/>
      <c r="E43" s="22"/>
      <c r="F43" s="22"/>
      <c r="G43" s="22"/>
      <c r="H43" s="22"/>
      <c r="I43" s="30"/>
      <c r="J43" s="31"/>
      <c r="K43" s="30"/>
      <c r="L43" s="31"/>
      <c r="M43" s="30"/>
      <c r="N43" s="31"/>
      <c r="O43" s="22"/>
      <c r="P43" s="22"/>
      <c r="Q43" s="22"/>
      <c r="R43" s="22"/>
      <c r="S43" s="23"/>
      <c r="T43" s="23"/>
      <c r="U43" s="23"/>
      <c r="V43" s="23"/>
      <c r="W43" s="23"/>
      <c r="X43" s="23"/>
      <c r="Y43" s="23"/>
      <c r="Z43" s="23"/>
      <c r="AA43" s="23"/>
      <c r="AB43" s="23"/>
    </row>
    <row r="44" customFormat="false" ht="21" hidden="false" customHeight="false" outlineLevel="0" collapsed="false"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3"/>
      <c r="T44" s="23"/>
      <c r="U44" s="23"/>
      <c r="V44" s="23"/>
      <c r="W44" s="23"/>
      <c r="X44" s="23"/>
      <c r="Y44" s="23"/>
      <c r="Z44" s="23"/>
      <c r="AA44" s="23"/>
      <c r="AB44" s="23"/>
    </row>
    <row r="45" customFormat="false" ht="21" hidden="false" customHeight="false" outlineLevel="0" collapsed="false">
      <c r="B45" s="22"/>
      <c r="C45" s="22"/>
      <c r="D45" s="22"/>
      <c r="E45" s="22"/>
      <c r="F45" s="22"/>
      <c r="G45" s="22"/>
      <c r="H45" s="22"/>
      <c r="I45" s="30"/>
      <c r="J45" s="31"/>
      <c r="K45" s="30"/>
      <c r="L45" s="31"/>
      <c r="M45" s="30"/>
      <c r="N45" s="31"/>
      <c r="O45" s="22"/>
      <c r="P45" s="22"/>
      <c r="Q45" s="22"/>
      <c r="R45" s="22"/>
      <c r="S45" s="23"/>
      <c r="T45" s="29"/>
      <c r="U45" s="29"/>
      <c r="V45" s="29"/>
      <c r="W45" s="29"/>
      <c r="X45" s="29"/>
      <c r="Y45" s="29"/>
      <c r="Z45" s="29"/>
      <c r="AA45" s="29"/>
      <c r="AB45" s="29"/>
    </row>
    <row r="46" customFormat="false" ht="21" hidden="false" customHeight="false" outlineLevel="0" collapsed="false"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3"/>
      <c r="T46" s="23"/>
      <c r="U46" s="23"/>
      <c r="V46" s="23"/>
      <c r="W46" s="23"/>
      <c r="X46" s="23"/>
      <c r="Y46" s="23"/>
      <c r="Z46" s="23"/>
      <c r="AA46" s="23"/>
      <c r="AB46" s="23"/>
    </row>
    <row r="47" customFormat="false" ht="21" hidden="false" customHeight="false" outlineLevel="0" collapsed="false">
      <c r="B47" s="22"/>
      <c r="C47" s="22"/>
      <c r="D47" s="22"/>
      <c r="E47" s="22"/>
      <c r="F47" s="22"/>
      <c r="G47" s="22"/>
      <c r="H47" s="22"/>
      <c r="I47" s="30"/>
      <c r="J47" s="31"/>
      <c r="K47" s="30"/>
      <c r="L47" s="31"/>
      <c r="M47" s="30"/>
      <c r="N47" s="31"/>
      <c r="O47" s="22"/>
      <c r="P47" s="22"/>
      <c r="Q47" s="22"/>
      <c r="R47" s="22"/>
      <c r="S47" s="23"/>
      <c r="T47" s="23"/>
      <c r="U47" s="23"/>
      <c r="V47" s="23"/>
      <c r="W47" s="23"/>
      <c r="X47" s="23"/>
      <c r="Y47" s="23"/>
      <c r="Z47" s="23"/>
      <c r="AA47" s="23"/>
      <c r="AB47" s="23"/>
    </row>
    <row r="48" customFormat="false" ht="21" hidden="false" customHeight="false" outlineLevel="0" collapsed="false"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3"/>
      <c r="T48" s="29"/>
      <c r="U48" s="29"/>
      <c r="V48" s="29"/>
      <c r="W48" s="29"/>
      <c r="X48" s="29"/>
      <c r="Y48" s="29"/>
      <c r="Z48" s="29"/>
      <c r="AA48" s="29"/>
      <c r="AB48" s="29"/>
    </row>
    <row r="49" customFormat="false" ht="15" hidden="false" customHeight="false" outlineLevel="0" collapsed="false"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</row>
  </sheetData>
  <mergeCells count="16">
    <mergeCell ref="C5:D5"/>
    <mergeCell ref="E5:F5"/>
    <mergeCell ref="G5:H5"/>
    <mergeCell ref="I5:J5"/>
    <mergeCell ref="K5:L5"/>
    <mergeCell ref="M5:N5"/>
    <mergeCell ref="O5:P5"/>
    <mergeCell ref="Q5:R5"/>
    <mergeCell ref="C36:D36"/>
    <mergeCell ref="E36:F36"/>
    <mergeCell ref="G36:H36"/>
    <mergeCell ref="I36:J36"/>
    <mergeCell ref="K36:L36"/>
    <mergeCell ref="M36:N36"/>
    <mergeCell ref="O36:P36"/>
    <mergeCell ref="Q36:R36"/>
  </mergeCells>
  <printOptions headings="false" gridLines="true" gridLinesSet="true" horizontalCentered="false" verticalCentered="false"/>
  <pageMargins left="0.708333333333333" right="0.708333333333333" top="0.7875" bottom="0.7875" header="0.511811023622047" footer="0.511811023622047"/>
  <pageSetup paperSize="9" scale="8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0" man="true" max="65535" min="0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Collabora_Office/24.04.10.2$Linux_X86_64 LibreOffice_project/9d0c2a60e3e5d633b536bd87adb0fbadb86b465e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2023-03-01T10:41:49Z</dcterms:created>
  <dc:creator>Celine Guder</dc:creator>
  <dc:description/>
  <dc:language>de-DE</dc:language>
  <cp:lastModifiedBy>Celine Guder</cp:lastModifiedBy>
  <cp:lastPrinted>2023-04-17T05:58:18Z</cp:lastPrinted>
  <dcterms:modified xsi:type="dcterms:W3CDTF">2025-01-23T09:58:32Z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