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Arbeitsgruppen\Aufbereitung\greenBatt\Versuche\Pyrolyseversuche LVM\Paper\Supplementary\"/>
    </mc:Choice>
  </mc:AlternateContent>
  <xr:revisionPtr revIDLastSave="0" documentId="13_ncr:1_{301D2B16-91B6-4C84-9159-27413939D0CE}" xr6:coauthVersionLast="47" xr6:coauthVersionMax="47" xr10:uidLastSave="{00000000-0000-0000-0000-000000000000}"/>
  <bookViews>
    <workbookView xWindow="-120" yWindow="-120" windowWidth="19440" windowHeight="15000" xr2:uid="{00000000-000D-0000-FFFF-FFFF00000000}"/>
  </bookViews>
  <sheets>
    <sheet name="Mass lo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0" i="1" l="1"/>
  <c r="C51" i="1" s="1"/>
  <c r="C52" i="1" s="1"/>
  <c r="C53" i="1" s="1"/>
  <c r="C49" i="1"/>
  <c r="O37" i="1"/>
  <c r="O38" i="1" s="1"/>
  <c r="N37" i="1"/>
  <c r="N38" i="1" s="1"/>
  <c r="M37" i="1"/>
  <c r="M38" i="1" s="1"/>
  <c r="L37" i="1"/>
  <c r="L38" i="1" s="1"/>
  <c r="K37" i="1"/>
  <c r="K38" i="1" s="1"/>
  <c r="J37" i="1"/>
  <c r="J38" i="1" s="1"/>
  <c r="I37" i="1"/>
  <c r="I38" i="1" s="1"/>
  <c r="H37" i="1"/>
  <c r="H38" i="1" s="1"/>
  <c r="G37" i="1"/>
  <c r="G38" i="1" s="1"/>
  <c r="F37" i="1"/>
  <c r="F38" i="1" s="1"/>
  <c r="E37" i="1"/>
  <c r="E38" i="1" s="1"/>
  <c r="D37" i="1"/>
  <c r="D38" i="1" s="1"/>
  <c r="C37" i="1"/>
  <c r="C38" i="1" s="1"/>
  <c r="E14" i="1"/>
  <c r="F14" i="1" s="1"/>
  <c r="J35" i="1" l="1"/>
  <c r="J39" i="1" s="1"/>
  <c r="J40" i="1" s="1"/>
  <c r="D35" i="1"/>
  <c r="C48" i="1"/>
  <c r="D48" i="1" s="1"/>
  <c r="F35" i="1"/>
  <c r="F39" i="1" s="1"/>
  <c r="F40" i="1" s="1"/>
  <c r="K35" i="1"/>
  <c r="K39" i="1" s="1"/>
  <c r="K40" i="1" s="1"/>
  <c r="L35" i="1"/>
  <c r="L39" i="1" s="1"/>
  <c r="L40" i="1" s="1"/>
  <c r="M35" i="1"/>
  <c r="M39" i="1" s="1"/>
  <c r="M40" i="1" s="1"/>
  <c r="N35" i="1"/>
  <c r="N39" i="1" s="1"/>
  <c r="N40" i="1" s="1"/>
  <c r="E35" i="1"/>
  <c r="E39" i="1" s="1"/>
  <c r="E40" i="1" s="1"/>
  <c r="G35" i="1"/>
  <c r="G39" i="1" s="1"/>
  <c r="G40" i="1" s="1"/>
  <c r="O35" i="1"/>
  <c r="O39" i="1" s="1"/>
  <c r="O40" i="1" s="1"/>
  <c r="H35" i="1"/>
  <c r="H39" i="1" s="1"/>
  <c r="H40" i="1" s="1"/>
  <c r="I35" i="1"/>
  <c r="I39" i="1" s="1"/>
  <c r="I40" i="1" s="1"/>
  <c r="C35" i="1"/>
  <c r="C39" i="1" s="1"/>
  <c r="C40" i="1" s="1"/>
  <c r="D49" i="1" s="1"/>
  <c r="D39" i="1"/>
  <c r="D40" i="1" s="1"/>
  <c r="D53" i="1" l="1"/>
  <c r="E53" i="1" s="1"/>
  <c r="D52" i="1"/>
  <c r="E52" i="1" s="1"/>
  <c r="D50" i="1"/>
  <c r="E50" i="1" s="1"/>
  <c r="D51" i="1"/>
  <c r="E51" i="1" s="1"/>
  <c r="F53" i="1" l="1"/>
  <c r="F52" i="1"/>
  <c r="F50" i="1"/>
  <c r="F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 Wilke</author>
  </authors>
  <commentList>
    <comment ref="C13" authorId="0" shapeId="0" xr:uid="{5A6B34E9-B86B-490C-9D04-409578D7FC20}">
      <text>
        <r>
          <rPr>
            <b/>
            <sz val="9"/>
            <color indexed="81"/>
            <rFont val="Segoe UI"/>
            <family val="2"/>
          </rPr>
          <t>Christian Wilke:</t>
        </r>
        <r>
          <rPr>
            <sz val="9"/>
            <color indexed="81"/>
            <rFont val="Segoe UI"/>
            <family val="2"/>
          </rPr>
          <t xml:space="preserve">
44 cells</t>
        </r>
      </text>
    </comment>
  </commentList>
</comments>
</file>

<file path=xl/sharedStrings.xml><?xml version="1.0" encoding="utf-8"?>
<sst xmlns="http://schemas.openxmlformats.org/spreadsheetml/2006/main" count="60" uniqueCount="44">
  <si>
    <t>Total</t>
  </si>
  <si>
    <t>Mass loss in g</t>
  </si>
  <si>
    <t>Mass loss in %</t>
  </si>
  <si>
    <t>Input
in g</t>
  </si>
  <si>
    <t>Output
in g</t>
  </si>
  <si>
    <t>Mass loss during pyrolysis</t>
  </si>
  <si>
    <t>Input pyrolysis in g</t>
  </si>
  <si>
    <t>Output pyrolysis in g</t>
  </si>
  <si>
    <t>Mass loss pyrolysis in g</t>
  </si>
  <si>
    <t>Mass loss pyrolysis in %</t>
  </si>
  <si>
    <t>Total mass loss in g</t>
  </si>
  <si>
    <t>Total mass loss in %</t>
  </si>
  <si>
    <t>Temperature</t>
  </si>
  <si>
    <t>Sample</t>
  </si>
  <si>
    <t>I</t>
  </si>
  <si>
    <t>II</t>
  </si>
  <si>
    <t>III</t>
  </si>
  <si>
    <t>Temperature in °C</t>
  </si>
  <si>
    <t>Values of the individual samples</t>
  </si>
  <si>
    <t>Drying</t>
  </si>
  <si>
    <t>Average mass loss in %</t>
  </si>
  <si>
    <t>dMin
in %</t>
  </si>
  <si>
    <t>dMax
in %</t>
  </si>
  <si>
    <t>Average values and error bars</t>
  </si>
  <si>
    <t>with:</t>
  </si>
  <si>
    <t>=</t>
  </si>
  <si>
    <t>Mass before drying</t>
  </si>
  <si>
    <t>Calculated initial sample weight in g</t>
  </si>
  <si>
    <t xml:space="preserve">The mass loss during drying was calulcated by: </t>
  </si>
  <si>
    <t xml:space="preserve">The mass loss during pyrolysis was calulcated by: </t>
  </si>
  <si>
    <t>Mass after pyrolysis</t>
  </si>
  <si>
    <t>Mass before pyrolysis</t>
  </si>
  <si>
    <t>The total mass loss during drying and pyrolysis was calculated by:</t>
  </si>
  <si>
    <t>The initial sample mass was calculated by:</t>
  </si>
  <si>
    <t>Mass loss during drying</t>
  </si>
  <si>
    <r>
      <t>m</t>
    </r>
    <r>
      <rPr>
        <i/>
        <vertAlign val="subscript"/>
        <sz val="11"/>
        <color theme="1"/>
        <rFont val="Arial"/>
        <family val="2"/>
      </rPr>
      <t>dry</t>
    </r>
  </si>
  <si>
    <r>
      <t>m</t>
    </r>
    <r>
      <rPr>
        <i/>
        <vertAlign val="subscript"/>
        <sz val="11"/>
        <color theme="1"/>
        <rFont val="Arial"/>
        <family val="2"/>
      </rPr>
      <t>Feed</t>
    </r>
  </si>
  <si>
    <r>
      <t>m</t>
    </r>
    <r>
      <rPr>
        <i/>
        <vertAlign val="subscript"/>
        <sz val="11"/>
        <color theme="1"/>
        <rFont val="Arial"/>
        <family val="2"/>
      </rPr>
      <t>pyrolysed</t>
    </r>
  </si>
  <si>
    <r>
      <t>m</t>
    </r>
    <r>
      <rPr>
        <i/>
        <vertAlign val="subscript"/>
        <sz val="11"/>
        <color theme="1"/>
        <rFont val="Arial"/>
        <family val="2"/>
      </rPr>
      <t>Feed,Pyrolysis</t>
    </r>
  </si>
  <si>
    <t>Mass loss during drying at reduced pressure</t>
  </si>
  <si>
    <t xml:space="preserve">Mass loss during drying at reduced pressure including the mass loss during vacuum crushing. The entire sample (44 cells) was dried at once.  </t>
  </si>
  <si>
    <t>Mass after drying</t>
  </si>
  <si>
    <t>The mass loss during pyrolysis was calculated from the mass before and after pyrolysis. 
The total mass loss was calculated from the initial mass before drying and the mass after pyrolysis. 
The initial mass of the individual samples was calculated from the input mass to the pyrolysis and the mass loss during drying. 
The individual samples were created by splitting the entire sample in 48 portions.</t>
  </si>
  <si>
    <t>dried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</si>
</sst>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9"/>
      <color indexed="81"/>
      <name val="Segoe UI"/>
      <family val="2"/>
    </font>
    <font>
      <b/>
      <sz val="9"/>
      <color indexed="81"/>
      <name val="Segoe UI"/>
      <family val="2"/>
    </font>
    <font>
      <i/>
      <sz val="11"/>
      <color theme="1"/>
      <name val="Arial"/>
      <family val="2"/>
    </font>
    <font>
      <i/>
      <vertAlign val="subscript"/>
      <sz val="11"/>
      <color theme="1"/>
      <name val="Arial"/>
      <family val="2"/>
    </font>
  </fonts>
  <fills count="2">
    <fill>
      <patternFill patternType="none"/>
    </fill>
    <fill>
      <patternFill patternType="gray125"/>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3" fillId="0" borderId="0" applyFont="0" applyFill="0" applyBorder="0" applyAlignment="0" applyProtection="0"/>
  </cellStyleXfs>
  <cellXfs count="87">
    <xf numFmtId="0" fontId="0" fillId="0" borderId="0" xfId="0"/>
    <xf numFmtId="0" fontId="1" fillId="0" borderId="0" xfId="0" applyFont="1"/>
    <xf numFmtId="164" fontId="1" fillId="0" borderId="10" xfId="0" applyNumberFormat="1" applyFont="1" applyBorder="1" applyAlignment="1">
      <alignment horizontal="center"/>
    </xf>
    <xf numFmtId="0" fontId="1" fillId="0" borderId="0" xfId="0" applyFont="1" applyAlignment="1">
      <alignment vertical="center"/>
    </xf>
    <xf numFmtId="0" fontId="1" fillId="0" borderId="0" xfId="0" applyFont="1" applyAlignment="1">
      <alignment horizontal="center" vertical="center" wrapText="1"/>
    </xf>
    <xf numFmtId="0" fontId="1" fillId="0" borderId="1" xfId="0" applyFont="1" applyBorder="1" applyAlignment="1">
      <alignment horizontal="center"/>
    </xf>
    <xf numFmtId="0" fontId="2" fillId="0" borderId="0" xfId="0" applyFont="1" applyBorder="1" applyAlignment="1">
      <alignment horizontal="center" vertical="center" wrapText="1"/>
    </xf>
    <xf numFmtId="164" fontId="1" fillId="0" borderId="22" xfId="0" applyNumberFormat="1" applyFont="1" applyBorder="1" applyAlignment="1">
      <alignment horizontal="center"/>
    </xf>
    <xf numFmtId="164" fontId="1" fillId="0" borderId="0" xfId="1" applyNumberFormat="1" applyFont="1" applyBorder="1" applyAlignment="1">
      <alignment horizontal="center" vertical="center"/>
    </xf>
    <xf numFmtId="0" fontId="1" fillId="0" borderId="0" xfId="0" applyFont="1" applyAlignment="1">
      <alignment horizontal="center" wrapText="1"/>
    </xf>
    <xf numFmtId="0" fontId="1" fillId="0" borderId="20" xfId="0" applyFont="1" applyBorder="1" applyAlignment="1">
      <alignment horizont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164" fontId="1" fillId="0" borderId="33"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 fillId="0" borderId="34" xfId="0" applyNumberFormat="1" applyFont="1" applyBorder="1" applyAlignment="1">
      <alignment horizontal="center" vertical="center"/>
    </xf>
    <xf numFmtId="164" fontId="1" fillId="0" borderId="26" xfId="0" applyNumberFormat="1" applyFont="1" applyBorder="1" applyAlignment="1">
      <alignment horizontal="center" vertical="center"/>
    </xf>
    <xf numFmtId="164" fontId="1" fillId="0" borderId="18" xfId="0" applyNumberFormat="1" applyFont="1" applyBorder="1" applyAlignment="1">
      <alignment horizontal="center" vertical="center"/>
    </xf>
    <xf numFmtId="0" fontId="1" fillId="0" borderId="4" xfId="0" applyFont="1" applyBorder="1" applyAlignment="1">
      <alignment horizontal="center" vertical="center"/>
    </xf>
    <xf numFmtId="164" fontId="1" fillId="0" borderId="23" xfId="0" applyNumberFormat="1" applyFont="1" applyBorder="1" applyAlignment="1">
      <alignment horizontal="center" vertical="center"/>
    </xf>
    <xf numFmtId="164" fontId="1" fillId="0" borderId="27" xfId="0" applyNumberFormat="1" applyFont="1" applyBorder="1" applyAlignment="1">
      <alignment horizontal="center" vertical="center"/>
    </xf>
    <xf numFmtId="164" fontId="1" fillId="0" borderId="12" xfId="0" applyNumberFormat="1" applyFont="1" applyBorder="1" applyAlignment="1">
      <alignment horizontal="center" vertical="center"/>
    </xf>
    <xf numFmtId="164" fontId="1" fillId="0" borderId="28" xfId="0" applyNumberFormat="1" applyFont="1" applyBorder="1" applyAlignment="1">
      <alignment horizontal="center" vertical="center"/>
    </xf>
    <xf numFmtId="164" fontId="1" fillId="0" borderId="6" xfId="0" applyNumberFormat="1" applyFont="1" applyBorder="1" applyAlignment="1">
      <alignment horizontal="center" vertical="center"/>
    </xf>
    <xf numFmtId="0" fontId="1" fillId="0" borderId="7" xfId="0" applyFont="1" applyBorder="1" applyAlignment="1">
      <alignment horizontal="center" vertical="center"/>
    </xf>
    <xf numFmtId="164" fontId="1" fillId="0" borderId="24" xfId="0" applyNumberFormat="1" applyFont="1" applyBorder="1" applyAlignment="1">
      <alignment horizontal="center" vertical="center"/>
    </xf>
    <xf numFmtId="164" fontId="1" fillId="0" borderId="29" xfId="0" applyNumberFormat="1" applyFont="1" applyBorder="1" applyAlignment="1">
      <alignment horizontal="center" vertical="center"/>
    </xf>
    <xf numFmtId="164" fontId="1" fillId="0" borderId="9" xfId="0" applyNumberFormat="1" applyFont="1" applyBorder="1" applyAlignment="1">
      <alignment horizontal="center" vertical="center"/>
    </xf>
    <xf numFmtId="164" fontId="1" fillId="0" borderId="30"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0" borderId="25" xfId="0" applyNumberFormat="1" applyFont="1" applyBorder="1" applyAlignment="1">
      <alignment horizontal="center" vertical="center"/>
    </xf>
    <xf numFmtId="164" fontId="1" fillId="0" borderId="31" xfId="0" applyNumberFormat="1" applyFont="1" applyBorder="1" applyAlignment="1">
      <alignment horizontal="center" vertical="center"/>
    </xf>
    <xf numFmtId="164" fontId="1" fillId="0" borderId="21" xfId="0" applyNumberFormat="1" applyFont="1" applyBorder="1" applyAlignment="1">
      <alignment horizontal="center" vertical="center"/>
    </xf>
    <xf numFmtId="164" fontId="1" fillId="0" borderId="32" xfId="0" applyNumberFormat="1" applyFont="1" applyBorder="1" applyAlignment="1">
      <alignment horizontal="center" vertical="center"/>
    </xf>
    <xf numFmtId="164" fontId="1" fillId="0" borderId="22" xfId="0" applyNumberFormat="1" applyFont="1" applyBorder="1" applyAlignment="1">
      <alignment horizontal="center" vertical="center"/>
    </xf>
    <xf numFmtId="0" fontId="1" fillId="0" borderId="19" xfId="0" applyFont="1" applyBorder="1" applyAlignment="1">
      <alignment horizontal="center" vertical="center"/>
    </xf>
    <xf numFmtId="0" fontId="1" fillId="0" borderId="0" xfId="0" applyFont="1" applyBorder="1" applyAlignment="1">
      <alignment horizontal="center" vertical="center"/>
    </xf>
    <xf numFmtId="164" fontId="1" fillId="0" borderId="0" xfId="0" applyNumberFormat="1"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vertical="center" wrapText="1"/>
    </xf>
    <xf numFmtId="0" fontId="1" fillId="0" borderId="23" xfId="0" quotePrefix="1" applyNumberFormat="1" applyFont="1" applyBorder="1" applyAlignment="1">
      <alignment horizontal="center" vertical="center"/>
    </xf>
    <xf numFmtId="0" fontId="1" fillId="0" borderId="36" xfId="0" applyFont="1" applyBorder="1" applyAlignment="1">
      <alignment horizontal="center" vertical="center"/>
    </xf>
    <xf numFmtId="164" fontId="1" fillId="0" borderId="20" xfId="0" applyNumberFormat="1" applyFont="1" applyBorder="1" applyAlignment="1">
      <alignment horizontal="center"/>
    </xf>
    <xf numFmtId="0" fontId="1" fillId="0" borderId="37" xfId="0" applyFont="1" applyBorder="1" applyAlignment="1">
      <alignment horizontal="center"/>
    </xf>
    <xf numFmtId="0" fontId="1" fillId="0" borderId="38" xfId="0" applyFont="1" applyBorder="1" applyAlignment="1">
      <alignment horizontal="center"/>
    </xf>
    <xf numFmtId="0" fontId="1" fillId="0" borderId="39" xfId="0" applyFont="1" applyBorder="1" applyAlignment="1">
      <alignment horizontal="center"/>
    </xf>
    <xf numFmtId="0" fontId="1" fillId="0" borderId="22" xfId="0" applyFont="1" applyBorder="1" applyAlignment="1">
      <alignment horizontal="center"/>
    </xf>
    <xf numFmtId="164" fontId="1" fillId="0" borderId="31" xfId="1" applyNumberFormat="1" applyFont="1" applyBorder="1" applyAlignment="1">
      <alignment horizontal="center" vertical="center"/>
    </xf>
    <xf numFmtId="164" fontId="1" fillId="0" borderId="40" xfId="1" applyNumberFormat="1" applyFont="1" applyBorder="1" applyAlignment="1">
      <alignment horizontal="center" vertical="center"/>
    </xf>
    <xf numFmtId="164" fontId="1" fillId="0" borderId="41" xfId="0" applyNumberFormat="1" applyFont="1" applyBorder="1" applyAlignment="1">
      <alignment horizontal="center"/>
    </xf>
    <xf numFmtId="164" fontId="1" fillId="0" borderId="42" xfId="0" applyNumberFormat="1" applyFont="1" applyBorder="1" applyAlignment="1">
      <alignment horizontal="center"/>
    </xf>
    <xf numFmtId="164" fontId="1" fillId="0" borderId="29" xfId="1" applyNumberFormat="1" applyFont="1" applyBorder="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vertical="center"/>
    </xf>
    <xf numFmtId="0" fontId="0" fillId="0" borderId="0" xfId="0" applyAlignment="1">
      <alignment vertical="center"/>
    </xf>
    <xf numFmtId="0" fontId="1" fillId="0" borderId="33" xfId="0" applyFont="1" applyBorder="1" applyAlignment="1">
      <alignment horizontal="center" vertical="center"/>
    </xf>
    <xf numFmtId="0" fontId="1" fillId="0" borderId="17" xfId="0" applyFont="1" applyBorder="1" applyAlignment="1">
      <alignment horizontal="center" vertical="center"/>
    </xf>
    <xf numFmtId="164" fontId="1" fillId="0" borderId="18" xfId="1" applyNumberFormat="1"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vertical="center" wrapText="1"/>
    </xf>
    <xf numFmtId="0" fontId="1" fillId="0" borderId="6" xfId="0" applyFont="1" applyBorder="1" applyAlignment="1">
      <alignment horizontal="center" wrapText="1"/>
    </xf>
    <xf numFmtId="0" fontId="1" fillId="0" borderId="22"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35" xfId="0" quotePrefix="1" applyNumberFormat="1" applyFont="1" applyBorder="1" applyAlignment="1">
      <alignment horizontal="center" vertical="center"/>
    </xf>
    <xf numFmtId="0" fontId="1" fillId="0" borderId="23" xfId="0" quotePrefix="1" applyNumberFormat="1" applyFont="1" applyBorder="1" applyAlignment="1">
      <alignment horizontal="center" vertical="center"/>
    </xf>
    <xf numFmtId="0" fontId="1" fillId="0" borderId="28" xfId="0" quotePrefix="1" applyNumberFormat="1" applyFont="1" applyBorder="1" applyAlignment="1">
      <alignment horizontal="center" vertical="center"/>
    </xf>
    <xf numFmtId="0" fontId="1" fillId="0" borderId="2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 xfId="0" applyFont="1" applyBorder="1" applyAlignment="1">
      <alignment horizontal="center" wrapText="1"/>
    </xf>
    <xf numFmtId="0" fontId="1" fillId="0" borderId="20" xfId="0" applyFont="1" applyBorder="1" applyAlignment="1">
      <alignment horizontal="center"/>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col"/>
        <c:grouping val="clustered"/>
        <c:varyColors val="0"/>
        <c:ser>
          <c:idx val="0"/>
          <c:order val="0"/>
          <c:tx>
            <c:strRef>
              <c:f>'Mass loss'!$D$47</c:f>
              <c:strCache>
                <c:ptCount val="1"/>
                <c:pt idx="0">
                  <c:v>Total</c:v>
                </c:pt>
              </c:strCache>
            </c:strRef>
          </c:tx>
          <c:spPr>
            <a:solidFill>
              <a:schemeClr val="accent3">
                <a:shade val="76000"/>
              </a:schemeClr>
            </a:solidFill>
            <a:ln>
              <a:noFill/>
            </a:ln>
            <a:effectLst/>
          </c:spPr>
          <c:invertIfNegative val="0"/>
          <c:dLbls>
            <c:dLbl>
              <c:idx val="2"/>
              <c:layout>
                <c:manualLayout>
                  <c:x val="0"/>
                  <c:y val="-1.56790123456790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5E-43D6-9B62-D528010655D2}"/>
                </c:ext>
              </c:extLst>
            </c:dLbl>
            <c:dLbl>
              <c:idx val="5"/>
              <c:layout>
                <c:manualLayout>
                  <c:x val="0"/>
                  <c:y val="-1.9598765432098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5E-43D6-9B62-D528010655D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'Mass loss'!$F$48:$F$53</c:f>
                <c:numCache>
                  <c:formatCode>General</c:formatCode>
                  <c:ptCount val="6"/>
                  <c:pt idx="2">
                    <c:v>0.84428573753933378</c:v>
                  </c:pt>
                  <c:pt idx="3">
                    <c:v>0.31985365671611632</c:v>
                  </c:pt>
                  <c:pt idx="4">
                    <c:v>0.47649128503185878</c:v>
                  </c:pt>
                  <c:pt idx="5">
                    <c:v>1.5582351473866574</c:v>
                  </c:pt>
                </c:numCache>
              </c:numRef>
            </c:plus>
            <c:minus>
              <c:numRef>
                <c:f>'Mass loss'!$E$48:$E$53</c:f>
                <c:numCache>
                  <c:formatCode>General</c:formatCode>
                  <c:ptCount val="6"/>
                  <c:pt idx="2">
                    <c:v>0.72638695228196681</c:v>
                  </c:pt>
                  <c:pt idx="3">
                    <c:v>0.35513108182371056</c:v>
                  </c:pt>
                  <c:pt idx="4">
                    <c:v>0.81316671348659142</c:v>
                  </c:pt>
                  <c:pt idx="5">
                    <c:v>1.7662587932472746</c:v>
                  </c:pt>
                </c:numCache>
              </c:numRef>
            </c:minus>
            <c:spPr>
              <a:noFill/>
              <a:ln w="9525" cap="flat" cmpd="sng" algn="ctr">
                <a:solidFill>
                  <a:schemeClr val="tx1">
                    <a:lumMod val="65000"/>
                    <a:lumOff val="35000"/>
                  </a:schemeClr>
                </a:solidFill>
                <a:round/>
              </a:ln>
              <a:effectLst/>
            </c:spPr>
          </c:errBars>
          <c:cat>
            <c:strRef>
              <c:f>'Mass loss'!$B$48:$B$53</c:f>
              <c:strCache>
                <c:ptCount val="6"/>
                <c:pt idx="0">
                  <c:v>dried only</c:v>
                </c:pt>
                <c:pt idx="1">
                  <c:v>150</c:v>
                </c:pt>
                <c:pt idx="2">
                  <c:v>250</c:v>
                </c:pt>
                <c:pt idx="3">
                  <c:v>350</c:v>
                </c:pt>
                <c:pt idx="4">
                  <c:v>450</c:v>
                </c:pt>
                <c:pt idx="5">
                  <c:v>550</c:v>
                </c:pt>
              </c:strCache>
            </c:strRef>
          </c:cat>
          <c:val>
            <c:numRef>
              <c:f>'Mass loss'!$D$48:$D$53</c:f>
              <c:numCache>
                <c:formatCode>0.0</c:formatCode>
                <c:ptCount val="6"/>
                <c:pt idx="0">
                  <c:v>12.231198266527059</c:v>
                </c:pt>
                <c:pt idx="1">
                  <c:v>15.819470034576641</c:v>
                </c:pt>
                <c:pt idx="2">
                  <c:v>18.085870247523303</c:v>
                </c:pt>
                <c:pt idx="3">
                  <c:v>18.462398776735355</c:v>
                </c:pt>
                <c:pt idx="4">
                  <c:v>21.673425137065141</c:v>
                </c:pt>
                <c:pt idx="5">
                  <c:v>25.336853606754374</c:v>
                </c:pt>
              </c:numCache>
            </c:numRef>
          </c:val>
          <c:extLst>
            <c:ext xmlns:c16="http://schemas.microsoft.com/office/drawing/2014/chart" uri="{C3380CC4-5D6E-409C-BE32-E72D297353CC}">
              <c16:uniqueId val="{00000003-E55E-43D6-9B62-D528010655D2}"/>
            </c:ext>
          </c:extLst>
        </c:ser>
        <c:ser>
          <c:idx val="1"/>
          <c:order val="1"/>
          <c:tx>
            <c:strRef>
              <c:f>'Mass loss'!$C$47</c:f>
              <c:strCache>
                <c:ptCount val="1"/>
                <c:pt idx="0">
                  <c:v>Drying</c:v>
                </c:pt>
              </c:strCache>
            </c:strRef>
          </c:tx>
          <c:spPr>
            <a:solidFill>
              <a:schemeClr val="accent3">
                <a:tint val="77000"/>
              </a:schemeClr>
            </a:solidFill>
            <a:ln>
              <a:noFill/>
            </a:ln>
            <a:effectLst/>
          </c:spPr>
          <c:invertIfNegative val="0"/>
          <c:cat>
            <c:strRef>
              <c:f>'Mass loss'!$B$48:$B$53</c:f>
              <c:strCache>
                <c:ptCount val="6"/>
                <c:pt idx="0">
                  <c:v>dried only</c:v>
                </c:pt>
                <c:pt idx="1">
                  <c:v>150</c:v>
                </c:pt>
                <c:pt idx="2">
                  <c:v>250</c:v>
                </c:pt>
                <c:pt idx="3">
                  <c:v>350</c:v>
                </c:pt>
                <c:pt idx="4">
                  <c:v>450</c:v>
                </c:pt>
                <c:pt idx="5">
                  <c:v>550</c:v>
                </c:pt>
              </c:strCache>
            </c:strRef>
          </c:cat>
          <c:val>
            <c:numRef>
              <c:f>'Mass loss'!$C$48:$C$53</c:f>
              <c:numCache>
                <c:formatCode>0.0</c:formatCode>
                <c:ptCount val="6"/>
                <c:pt idx="0">
                  <c:v>12.231198266527059</c:v>
                </c:pt>
                <c:pt idx="1">
                  <c:v>12.231198266527059</c:v>
                </c:pt>
                <c:pt idx="2">
                  <c:v>12.231198266527059</c:v>
                </c:pt>
                <c:pt idx="3">
                  <c:v>12.231198266527059</c:v>
                </c:pt>
                <c:pt idx="4">
                  <c:v>12.231198266527059</c:v>
                </c:pt>
                <c:pt idx="5">
                  <c:v>12.231198266527059</c:v>
                </c:pt>
              </c:numCache>
            </c:numRef>
          </c:val>
          <c:extLst>
            <c:ext xmlns:c16="http://schemas.microsoft.com/office/drawing/2014/chart" uri="{C3380CC4-5D6E-409C-BE32-E72D297353CC}">
              <c16:uniqueId val="{00000004-E55E-43D6-9B62-D528010655D2}"/>
            </c:ext>
          </c:extLst>
        </c:ser>
        <c:dLbls>
          <c:showLegendKey val="0"/>
          <c:showVal val="0"/>
          <c:showCatName val="0"/>
          <c:showSerName val="0"/>
          <c:showPercent val="0"/>
          <c:showBubbleSize val="0"/>
        </c:dLbls>
        <c:gapWidth val="50"/>
        <c:overlap val="100"/>
        <c:axId val="1090089344"/>
        <c:axId val="1008462864"/>
      </c:barChart>
      <c:catAx>
        <c:axId val="109008934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008462864"/>
        <c:crosses val="autoZero"/>
        <c:auto val="1"/>
        <c:lblAlgn val="ctr"/>
        <c:lblOffset val="100"/>
        <c:noMultiLvlLbl val="0"/>
      </c:catAx>
      <c:valAx>
        <c:axId val="1008462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Mass loss in %</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090089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1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1.xm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216477</xdr:colOff>
      <xdr:row>24</xdr:row>
      <xdr:rowOff>147204</xdr:rowOff>
    </xdr:from>
    <xdr:to>
      <xdr:col>7</xdr:col>
      <xdr:colOff>54552</xdr:colOff>
      <xdr:row>26</xdr:row>
      <xdr:rowOff>99579</xdr:rowOff>
    </xdr:to>
    <xdr:pic>
      <xdr:nvPicPr>
        <xdr:cNvPr id="11" name="Grafik 10">
          <a:extLst>
            <a:ext uri="{FF2B5EF4-FFF2-40B4-BE49-F238E27FC236}">
              <a16:creationId xmlns:a16="http://schemas.microsoft.com/office/drawing/2014/main" id="{6F1A8207-4C6F-451A-B8FC-CA0DB58A9DF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72000" y="5775613"/>
          <a:ext cx="1838325" cy="333375"/>
        </a:xfrm>
        <a:prstGeom prst="rect">
          <a:avLst/>
        </a:prstGeom>
        <a:solidFill>
          <a:schemeClr val="bg1"/>
        </a:solidFill>
        <a:ln>
          <a:solidFill>
            <a:sysClr val="windowText" lastClr="000000"/>
          </a:solidFill>
        </a:ln>
      </xdr:spPr>
    </xdr:pic>
    <xdr:clientData/>
  </xdr:twoCellAnchor>
  <xdr:twoCellAnchor>
    <xdr:from>
      <xdr:col>3</xdr:col>
      <xdr:colOff>51955</xdr:colOff>
      <xdr:row>18</xdr:row>
      <xdr:rowOff>112568</xdr:rowOff>
    </xdr:from>
    <xdr:to>
      <xdr:col>6</xdr:col>
      <xdr:colOff>613930</xdr:colOff>
      <xdr:row>20</xdr:row>
      <xdr:rowOff>83993</xdr:rowOff>
    </xdr:to>
    <xdr:pic>
      <xdr:nvPicPr>
        <xdr:cNvPr id="12" name="Grafik 11">
          <a:extLst>
            <a:ext uri="{FF2B5EF4-FFF2-40B4-BE49-F238E27FC236}">
              <a16:creationId xmlns:a16="http://schemas.microsoft.com/office/drawing/2014/main" id="{010FC862-9A57-4B1A-8C2C-D792CC58C101}"/>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40728" y="4597977"/>
          <a:ext cx="2562225" cy="352425"/>
        </a:xfrm>
        <a:prstGeom prst="rect">
          <a:avLst/>
        </a:prstGeom>
        <a:solidFill>
          <a:schemeClr val="bg1"/>
        </a:solidFill>
        <a:ln>
          <a:solidFill>
            <a:sysClr val="windowText" lastClr="000000"/>
          </a:solidFill>
        </a:ln>
      </xdr:spPr>
    </xdr:pic>
    <xdr:clientData/>
  </xdr:twoCellAnchor>
  <xdr:twoCellAnchor>
    <xdr:from>
      <xdr:col>2</xdr:col>
      <xdr:colOff>588818</xdr:colOff>
      <xdr:row>4</xdr:row>
      <xdr:rowOff>129886</xdr:rowOff>
    </xdr:from>
    <xdr:to>
      <xdr:col>5</xdr:col>
      <xdr:colOff>207818</xdr:colOff>
      <xdr:row>6</xdr:row>
      <xdr:rowOff>82261</xdr:rowOff>
    </xdr:to>
    <xdr:pic>
      <xdr:nvPicPr>
        <xdr:cNvPr id="13" name="Grafik 12">
          <a:extLst>
            <a:ext uri="{FF2B5EF4-FFF2-40B4-BE49-F238E27FC236}">
              <a16:creationId xmlns:a16="http://schemas.microsoft.com/office/drawing/2014/main" id="{C021BDDF-5E48-4D91-A94D-3BBDF7E90B96}"/>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10841" y="1125681"/>
          <a:ext cx="1619250" cy="333375"/>
        </a:xfrm>
        <a:prstGeom prst="rect">
          <a:avLst/>
        </a:prstGeom>
        <a:solidFill>
          <a:schemeClr val="bg1"/>
        </a:solidFill>
        <a:ln>
          <a:solidFill>
            <a:sysClr val="windowText" lastClr="000000"/>
          </a:solidFill>
        </a:ln>
      </xdr:spPr>
    </xdr:pic>
    <xdr:clientData/>
  </xdr:twoCellAnchor>
  <xdr:twoCellAnchor>
    <xdr:from>
      <xdr:col>2</xdr:col>
      <xdr:colOff>355023</xdr:colOff>
      <xdr:row>26</xdr:row>
      <xdr:rowOff>138546</xdr:rowOff>
    </xdr:from>
    <xdr:to>
      <xdr:col>4</xdr:col>
      <xdr:colOff>374073</xdr:colOff>
      <xdr:row>28</xdr:row>
      <xdr:rowOff>109971</xdr:rowOff>
    </xdr:to>
    <xdr:pic>
      <xdr:nvPicPr>
        <xdr:cNvPr id="14" name="Grafik 13">
          <a:extLst>
            <a:ext uri="{FF2B5EF4-FFF2-40B4-BE49-F238E27FC236}">
              <a16:creationId xmlns:a16="http://schemas.microsoft.com/office/drawing/2014/main" id="{2EF68FCA-F39E-43AF-8304-454DFAE8673C}"/>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77046" y="6147955"/>
          <a:ext cx="1352550" cy="352425"/>
        </a:xfrm>
        <a:prstGeom prst="rect">
          <a:avLst/>
        </a:prstGeom>
        <a:solidFill>
          <a:schemeClr val="bg1"/>
        </a:solidFill>
        <a:ln>
          <a:solidFill>
            <a:sysClr val="windowText" lastClr="000000"/>
          </a:solidFill>
        </a:ln>
      </xdr:spPr>
    </xdr:pic>
    <xdr:clientData/>
  </xdr:twoCellAnchor>
  <xdr:twoCellAnchor>
    <xdr:from>
      <xdr:col>7</xdr:col>
      <xdr:colOff>0</xdr:colOff>
      <xdr:row>41</xdr:row>
      <xdr:rowOff>0</xdr:rowOff>
    </xdr:from>
    <xdr:to>
      <xdr:col>11</xdr:col>
      <xdr:colOff>573000</xdr:colOff>
      <xdr:row>58</xdr:row>
      <xdr:rowOff>79432</xdr:rowOff>
    </xdr:to>
    <xdr:graphicFrame macro="">
      <xdr:nvGraphicFramePr>
        <xdr:cNvPr id="15" name="Diagramm 14">
          <a:extLst>
            <a:ext uri="{FF2B5EF4-FFF2-40B4-BE49-F238E27FC236}">
              <a16:creationId xmlns:a16="http://schemas.microsoft.com/office/drawing/2014/main" id="{3BAB1F1D-2007-4FB8-A4E2-A719F06A17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53"/>
  <sheetViews>
    <sheetView tabSelected="1" zoomScale="110" zoomScaleNormal="110" workbookViewId="0">
      <selection activeCell="E41" sqref="E41"/>
    </sheetView>
  </sheetViews>
  <sheetFormatPr baseColWidth="10" defaultColWidth="8.85546875" defaultRowHeight="14.25" x14ac:dyDescent="0.25"/>
  <cols>
    <col min="1" max="1" width="8.85546875" style="3"/>
    <col min="2" max="2" width="36.42578125" style="3" bestFit="1" customWidth="1"/>
    <col min="3" max="15" width="10" style="3" customWidth="1"/>
    <col min="16" max="16384" width="8.85546875" style="3"/>
  </cols>
  <sheetData>
    <row r="1" spans="2:15" ht="15" thickBot="1" x14ac:dyDescent="0.3"/>
    <row r="2" spans="2:15" ht="14.45" customHeight="1" thickBot="1" x14ac:dyDescent="0.3">
      <c r="B2" s="74" t="s">
        <v>39</v>
      </c>
      <c r="C2" s="75"/>
      <c r="D2" s="75"/>
      <c r="E2" s="75"/>
      <c r="F2" s="75"/>
      <c r="G2" s="75"/>
      <c r="H2" s="75"/>
      <c r="I2" s="75"/>
      <c r="J2" s="75"/>
      <c r="K2" s="75"/>
      <c r="L2" s="75"/>
      <c r="M2" s="75"/>
      <c r="N2" s="75"/>
      <c r="O2" s="76"/>
    </row>
    <row r="4" spans="2:15" s="39" customFormat="1" ht="34.5" customHeight="1" x14ac:dyDescent="0.25">
      <c r="B4" s="77" t="s">
        <v>40</v>
      </c>
      <c r="C4" s="77"/>
      <c r="D4" s="77"/>
      <c r="E4" s="77"/>
      <c r="F4" s="77"/>
      <c r="G4" s="77"/>
      <c r="H4" s="77"/>
      <c r="I4" s="77"/>
      <c r="J4" s="77"/>
      <c r="K4" s="77"/>
      <c r="L4" s="77"/>
      <c r="M4" s="77"/>
      <c r="N4" s="77"/>
      <c r="O4" s="77"/>
    </row>
    <row r="5" spans="2:15" s="39" customFormat="1" ht="15" x14ac:dyDescent="0.25">
      <c r="B5" s="4"/>
      <c r="C5" s="4"/>
      <c r="D5" s="4"/>
      <c r="E5" s="4"/>
      <c r="F5"/>
      <c r="G5" s="4"/>
      <c r="H5" s="4"/>
      <c r="I5" s="4"/>
      <c r="J5" s="4"/>
      <c r="K5" s="4"/>
      <c r="L5" s="4"/>
      <c r="M5" s="4"/>
      <c r="N5" s="4"/>
      <c r="O5" s="4"/>
    </row>
    <row r="6" spans="2:15" s="39" customFormat="1" ht="15" x14ac:dyDescent="0.25">
      <c r="B6" s="59" t="s">
        <v>28</v>
      </c>
      <c r="C6" s="4"/>
      <c r="D6"/>
      <c r="E6"/>
      <c r="F6"/>
      <c r="G6"/>
      <c r="H6" s="4"/>
      <c r="I6" s="4"/>
      <c r="J6" s="4"/>
      <c r="K6" s="4"/>
      <c r="L6" s="4"/>
      <c r="M6" s="4"/>
      <c r="N6" s="4"/>
      <c r="O6" s="4"/>
    </row>
    <row r="7" spans="2:15" s="39" customFormat="1" x14ac:dyDescent="0.25">
      <c r="B7" s="4"/>
      <c r="C7" s="4"/>
      <c r="D7" s="4"/>
      <c r="E7" s="4"/>
      <c r="F7" s="4"/>
      <c r="G7" s="4"/>
      <c r="H7" s="4"/>
      <c r="I7" s="4"/>
      <c r="J7" s="4"/>
      <c r="K7" s="4"/>
      <c r="L7" s="4"/>
      <c r="M7" s="4"/>
      <c r="N7" s="4"/>
      <c r="O7" s="4"/>
    </row>
    <row r="8" spans="2:15" s="39" customFormat="1" ht="15" x14ac:dyDescent="0.25">
      <c r="B8" s="1" t="s">
        <v>24</v>
      </c>
      <c r="C8" s="1"/>
      <c r="D8" s="1"/>
      <c r="E8" s="4"/>
      <c r="F8" s="4"/>
      <c r="G8" s="4"/>
      <c r="H8"/>
      <c r="I8" s="4"/>
      <c r="J8" s="4"/>
      <c r="K8" s="4"/>
      <c r="L8" s="4"/>
      <c r="M8" s="4"/>
      <c r="N8" s="4"/>
      <c r="O8" s="4"/>
    </row>
    <row r="9" spans="2:15" s="39" customFormat="1" ht="18.75" x14ac:dyDescent="0.35">
      <c r="B9" s="67" t="s">
        <v>35</v>
      </c>
      <c r="C9" s="9" t="s">
        <v>25</v>
      </c>
      <c r="D9" s="58" t="s">
        <v>41</v>
      </c>
      <c r="E9" s="4"/>
      <c r="F9" s="4"/>
      <c r="G9" s="4"/>
      <c r="H9" s="4"/>
      <c r="I9" s="4"/>
      <c r="J9" s="4"/>
      <c r="K9" s="4"/>
      <c r="L9" s="4"/>
      <c r="M9" s="4"/>
      <c r="N9" s="4"/>
      <c r="O9" s="4"/>
    </row>
    <row r="10" spans="2:15" s="39" customFormat="1" ht="18.75" x14ac:dyDescent="0.35">
      <c r="B10" s="67" t="s">
        <v>36</v>
      </c>
      <c r="C10" s="9" t="s">
        <v>25</v>
      </c>
      <c r="D10" s="58" t="s">
        <v>26</v>
      </c>
      <c r="E10" s="4"/>
      <c r="F10" s="4"/>
      <c r="G10" s="4"/>
      <c r="H10" s="4"/>
      <c r="I10" s="4"/>
      <c r="J10" s="4"/>
      <c r="K10" s="4"/>
      <c r="L10" s="4"/>
      <c r="M10" s="4"/>
      <c r="N10" s="4"/>
      <c r="O10" s="4"/>
    </row>
    <row r="11" spans="2:15" s="39" customFormat="1" ht="15" thickBot="1" x14ac:dyDescent="0.25">
      <c r="B11" s="67"/>
      <c r="C11" s="9"/>
      <c r="D11" s="58"/>
      <c r="E11" s="4"/>
      <c r="F11" s="4"/>
      <c r="G11" s="4"/>
      <c r="H11" s="4"/>
      <c r="I11" s="4"/>
      <c r="J11" s="4"/>
      <c r="K11" s="4"/>
      <c r="L11" s="4"/>
      <c r="M11" s="4"/>
      <c r="N11" s="4"/>
      <c r="O11" s="4"/>
    </row>
    <row r="12" spans="2:15" ht="15.75" thickBot="1" x14ac:dyDescent="0.3">
      <c r="C12" s="71" t="s">
        <v>34</v>
      </c>
      <c r="D12" s="72"/>
      <c r="E12" s="72"/>
      <c r="F12" s="73"/>
    </row>
    <row r="13" spans="2:15" ht="29.25" thickBot="1" x14ac:dyDescent="0.3">
      <c r="C13" s="64" t="s">
        <v>3</v>
      </c>
      <c r="D13" s="65" t="s">
        <v>4</v>
      </c>
      <c r="E13" s="65" t="s">
        <v>1</v>
      </c>
      <c r="F13" s="66" t="s">
        <v>2</v>
      </c>
      <c r="H13" s="11"/>
      <c r="I13" s="11"/>
      <c r="M13" s="11"/>
      <c r="N13" s="11"/>
    </row>
    <row r="14" spans="2:15" ht="15" thickBot="1" x14ac:dyDescent="0.3">
      <c r="C14" s="61">
        <v>89485.1</v>
      </c>
      <c r="D14" s="62">
        <v>78540</v>
      </c>
      <c r="E14" s="62">
        <f>C14-D14</f>
        <v>10945.100000000006</v>
      </c>
      <c r="F14" s="63">
        <f>E14/C14*100</f>
        <v>12.231198266527059</v>
      </c>
      <c r="H14" s="8"/>
      <c r="I14" s="8"/>
      <c r="M14" s="8"/>
      <c r="N14" s="8"/>
    </row>
    <row r="15" spans="2:15" ht="15" thickBot="1" x14ac:dyDescent="0.3"/>
    <row r="16" spans="2:15" ht="15" customHeight="1" thickBot="1" x14ac:dyDescent="0.3">
      <c r="B16" s="74" t="s">
        <v>5</v>
      </c>
      <c r="C16" s="75"/>
      <c r="D16" s="75"/>
      <c r="E16" s="75"/>
      <c r="F16" s="75"/>
      <c r="G16" s="75"/>
      <c r="H16" s="75"/>
      <c r="I16" s="75"/>
      <c r="J16" s="75"/>
      <c r="K16" s="75"/>
      <c r="L16" s="75"/>
      <c r="M16" s="75"/>
      <c r="N16" s="75"/>
      <c r="O16" s="76"/>
    </row>
    <row r="17" spans="2:15" ht="15" customHeight="1" x14ac:dyDescent="0.25">
      <c r="B17" s="6"/>
      <c r="C17" s="6"/>
      <c r="D17" s="6"/>
      <c r="E17" s="6"/>
      <c r="F17" s="6"/>
      <c r="G17" s="6"/>
      <c r="H17" s="6"/>
      <c r="I17" s="6"/>
      <c r="J17" s="6"/>
      <c r="K17" s="6"/>
      <c r="L17" s="6"/>
      <c r="M17" s="6"/>
      <c r="N17" s="6"/>
      <c r="O17" s="6"/>
    </row>
    <row r="18" spans="2:15" ht="75" customHeight="1" x14ac:dyDescent="0.25">
      <c r="B18" s="77" t="s">
        <v>42</v>
      </c>
      <c r="C18" s="77"/>
      <c r="D18" s="77"/>
      <c r="E18" s="77"/>
      <c r="F18" s="77"/>
      <c r="G18" s="77"/>
      <c r="H18" s="77"/>
      <c r="I18" s="77"/>
      <c r="J18" s="77"/>
      <c r="K18" s="77"/>
      <c r="L18" s="77"/>
      <c r="M18" s="77"/>
      <c r="N18" s="77"/>
      <c r="O18" s="77"/>
    </row>
    <row r="19" spans="2:15" ht="15" customHeight="1" x14ac:dyDescent="0.25">
      <c r="B19" s="4"/>
      <c r="C19" s="4"/>
      <c r="D19" s="4"/>
      <c r="E19" s="4"/>
      <c r="F19" s="4"/>
      <c r="G19" s="4"/>
      <c r="H19" s="4"/>
      <c r="I19" s="4"/>
      <c r="J19" s="4"/>
      <c r="K19" s="4"/>
      <c r="L19" s="4"/>
      <c r="M19" s="4"/>
      <c r="N19" s="4"/>
      <c r="O19" s="4"/>
    </row>
    <row r="20" spans="2:15" ht="15" customHeight="1" x14ac:dyDescent="0.25">
      <c r="B20" s="59" t="s">
        <v>29</v>
      </c>
      <c r="C20" s="4"/>
      <c r="D20" s="4"/>
      <c r="E20" s="4"/>
      <c r="F20" s="4"/>
      <c r="G20" s="4"/>
      <c r="H20" s="4"/>
      <c r="I20"/>
      <c r="J20" s="4"/>
      <c r="K20" s="4"/>
      <c r="L20" s="4"/>
      <c r="M20"/>
      <c r="N20" s="4"/>
      <c r="O20" s="4"/>
    </row>
    <row r="21" spans="2:15" ht="15" customHeight="1" x14ac:dyDescent="0.25">
      <c r="B21" s="4"/>
      <c r="C21" s="4"/>
      <c r="D21" s="4"/>
      <c r="E21" s="4"/>
      <c r="F21" s="4"/>
      <c r="G21" s="4"/>
      <c r="H21" s="4"/>
      <c r="I21" s="4"/>
      <c r="J21" s="4"/>
      <c r="K21" s="4"/>
      <c r="L21" s="4"/>
      <c r="M21" s="4"/>
      <c r="N21" s="4"/>
      <c r="O21" s="4"/>
    </row>
    <row r="22" spans="2:15" ht="15" customHeight="1" x14ac:dyDescent="0.2">
      <c r="B22" s="1" t="s">
        <v>24</v>
      </c>
      <c r="C22" s="1"/>
      <c r="D22" s="1"/>
      <c r="E22" s="4"/>
      <c r="F22" s="4"/>
      <c r="G22" s="4"/>
      <c r="H22" s="4"/>
      <c r="I22" s="4"/>
      <c r="J22" s="4"/>
      <c r="K22" s="4"/>
      <c r="L22" s="4"/>
      <c r="M22" s="4"/>
      <c r="N22" s="4"/>
      <c r="O22" s="4"/>
    </row>
    <row r="23" spans="2:15" ht="15" customHeight="1" x14ac:dyDescent="0.25">
      <c r="B23" s="68" t="s">
        <v>37</v>
      </c>
      <c r="C23" s="4" t="s">
        <v>25</v>
      </c>
      <c r="D23" s="59" t="s">
        <v>30</v>
      </c>
      <c r="E23" s="4"/>
      <c r="F23" s="4"/>
      <c r="G23" s="4"/>
      <c r="H23" s="4"/>
      <c r="I23" s="4"/>
      <c r="J23" s="4"/>
      <c r="K23" s="60"/>
      <c r="L23" s="4"/>
      <c r="M23" s="4"/>
      <c r="N23" s="4"/>
      <c r="O23" s="4"/>
    </row>
    <row r="24" spans="2:15" ht="15" customHeight="1" x14ac:dyDescent="0.25">
      <c r="B24" s="68" t="s">
        <v>38</v>
      </c>
      <c r="C24" s="4" t="s">
        <v>25</v>
      </c>
      <c r="D24" s="59" t="s">
        <v>31</v>
      </c>
      <c r="E24" s="4"/>
      <c r="F24" s="4"/>
      <c r="G24" s="4"/>
      <c r="H24" s="4"/>
      <c r="I24" s="4"/>
      <c r="J24" s="4"/>
      <c r="K24" s="4"/>
      <c r="L24" s="4"/>
      <c r="M24" s="4"/>
      <c r="N24" s="4"/>
      <c r="O24" s="4"/>
    </row>
    <row r="25" spans="2:15" ht="15" customHeight="1" x14ac:dyDescent="0.2">
      <c r="B25" s="57"/>
      <c r="C25" s="9"/>
      <c r="D25" s="58"/>
      <c r="E25" s="4"/>
      <c r="F25" s="4"/>
      <c r="G25" s="4"/>
      <c r="H25" s="4"/>
      <c r="I25" s="4"/>
      <c r="J25" s="4"/>
      <c r="K25" s="4"/>
      <c r="L25" s="4"/>
      <c r="M25" s="4"/>
      <c r="N25" s="4"/>
      <c r="O25" s="4"/>
    </row>
    <row r="26" spans="2:15" ht="15" customHeight="1" x14ac:dyDescent="0.2">
      <c r="B26" s="59" t="s">
        <v>32</v>
      </c>
      <c r="C26" s="9"/>
      <c r="D26" s="58"/>
      <c r="E26" s="4"/>
      <c r="F26" s="4"/>
      <c r="G26" s="4"/>
      <c r="H26" s="4"/>
      <c r="I26" s="4"/>
      <c r="J26" s="4"/>
      <c r="K26" s="4"/>
      <c r="L26" s="4"/>
      <c r="M26" s="4"/>
      <c r="N26" s="4"/>
      <c r="O26" s="4"/>
    </row>
    <row r="27" spans="2:15" ht="15" customHeight="1" x14ac:dyDescent="0.2">
      <c r="B27" s="57"/>
      <c r="C27" s="9"/>
      <c r="D27" s="58"/>
      <c r="E27" s="4"/>
      <c r="F27" s="4"/>
      <c r="G27" s="4"/>
      <c r="H27" s="4"/>
      <c r="I27" s="4"/>
      <c r="J27" s="4"/>
      <c r="K27" s="4"/>
      <c r="L27" s="4"/>
      <c r="M27" s="4"/>
      <c r="N27" s="4"/>
      <c r="O27" s="4"/>
    </row>
    <row r="28" spans="2:15" ht="15" customHeight="1" x14ac:dyDescent="0.2">
      <c r="B28" s="59" t="s">
        <v>33</v>
      </c>
      <c r="C28" s="9"/>
      <c r="D28" s="58"/>
      <c r="E28" s="4"/>
      <c r="F28" s="4"/>
      <c r="G28" s="4"/>
      <c r="H28" s="4"/>
      <c r="I28" s="4"/>
      <c r="J28" s="4"/>
      <c r="K28" s="4"/>
      <c r="L28" s="4"/>
      <c r="M28" s="4"/>
      <c r="N28" s="4"/>
      <c r="O28" s="4"/>
    </row>
    <row r="29" spans="2:15" ht="15" customHeight="1" x14ac:dyDescent="0.2">
      <c r="B29" s="57"/>
      <c r="C29" s="9"/>
      <c r="D29" s="58"/>
      <c r="E29" s="4"/>
      <c r="F29" s="4"/>
      <c r="G29" s="4"/>
      <c r="H29" s="4"/>
      <c r="I29" s="4"/>
      <c r="J29" s="4"/>
      <c r="K29" s="4"/>
      <c r="L29" s="4"/>
      <c r="M29" s="4"/>
      <c r="N29" s="4"/>
      <c r="O29" s="4"/>
    </row>
    <row r="30" spans="2:15" ht="15" customHeight="1" thickBot="1" x14ac:dyDescent="0.3">
      <c r="B30" s="4"/>
      <c r="C30" s="4"/>
      <c r="D30" s="4"/>
      <c r="E30" s="4"/>
      <c r="F30" s="4"/>
      <c r="G30" s="4"/>
      <c r="H30" s="4"/>
      <c r="I30" s="4"/>
      <c r="J30" s="4"/>
      <c r="K30" s="4"/>
      <c r="L30" s="4"/>
      <c r="M30" s="4"/>
      <c r="N30" s="4"/>
      <c r="O30" s="4"/>
    </row>
    <row r="31" spans="2:15" ht="15" customHeight="1" thickBot="1" x14ac:dyDescent="0.3">
      <c r="B31" s="12"/>
      <c r="C31" s="71" t="s">
        <v>18</v>
      </c>
      <c r="D31" s="72"/>
      <c r="E31" s="72"/>
      <c r="F31" s="72"/>
      <c r="G31" s="72"/>
      <c r="H31" s="72"/>
      <c r="I31" s="72"/>
      <c r="J31" s="72"/>
      <c r="K31" s="72"/>
      <c r="L31" s="72"/>
      <c r="M31" s="72"/>
      <c r="N31" s="72"/>
      <c r="O31" s="73"/>
    </row>
    <row r="32" spans="2:15" ht="15.75" customHeight="1" x14ac:dyDescent="0.25">
      <c r="B32" s="18" t="s">
        <v>17</v>
      </c>
      <c r="C32" s="40">
        <v>150</v>
      </c>
      <c r="D32" s="78">
        <v>250</v>
      </c>
      <c r="E32" s="79"/>
      <c r="F32" s="80"/>
      <c r="G32" s="78">
        <v>350</v>
      </c>
      <c r="H32" s="79"/>
      <c r="I32" s="80"/>
      <c r="J32" s="78">
        <v>450</v>
      </c>
      <c r="K32" s="79"/>
      <c r="L32" s="80"/>
      <c r="M32" s="79">
        <v>550</v>
      </c>
      <c r="N32" s="79"/>
      <c r="O32" s="80"/>
    </row>
    <row r="33" spans="2:15" ht="15" thickBot="1" x14ac:dyDescent="0.3">
      <c r="B33" s="38" t="s">
        <v>13</v>
      </c>
      <c r="C33" s="16" t="s">
        <v>14</v>
      </c>
      <c r="D33" s="13" t="s">
        <v>14</v>
      </c>
      <c r="E33" s="14" t="s">
        <v>15</v>
      </c>
      <c r="F33" s="15" t="s">
        <v>16</v>
      </c>
      <c r="G33" s="13" t="s">
        <v>14</v>
      </c>
      <c r="H33" s="14" t="s">
        <v>15</v>
      </c>
      <c r="I33" s="15" t="s">
        <v>16</v>
      </c>
      <c r="J33" s="13" t="s">
        <v>14</v>
      </c>
      <c r="K33" s="16" t="s">
        <v>15</v>
      </c>
      <c r="L33" s="15" t="s">
        <v>16</v>
      </c>
      <c r="M33" s="16" t="s">
        <v>14</v>
      </c>
      <c r="N33" s="16" t="s">
        <v>15</v>
      </c>
      <c r="O33" s="17" t="s">
        <v>16</v>
      </c>
    </row>
    <row r="34" spans="2:15" x14ac:dyDescent="0.25">
      <c r="B34" s="41" t="s">
        <v>6</v>
      </c>
      <c r="C34" s="19">
        <v>1616.8</v>
      </c>
      <c r="D34" s="20">
        <v>1612.2</v>
      </c>
      <c r="E34" s="21">
        <v>1604.9</v>
      </c>
      <c r="F34" s="22">
        <v>1620.7</v>
      </c>
      <c r="G34" s="20">
        <v>1612.1000000000001</v>
      </c>
      <c r="H34" s="21">
        <v>1650.5</v>
      </c>
      <c r="I34" s="22">
        <v>1603.6999999999998</v>
      </c>
      <c r="J34" s="20">
        <v>1644.7</v>
      </c>
      <c r="K34" s="19">
        <v>1600.3</v>
      </c>
      <c r="L34" s="22">
        <v>1591.9</v>
      </c>
      <c r="M34" s="19">
        <v>1593.7</v>
      </c>
      <c r="N34" s="19">
        <v>1591.3999999999999</v>
      </c>
      <c r="O34" s="23">
        <v>1636.4</v>
      </c>
    </row>
    <row r="35" spans="2:15" x14ac:dyDescent="0.25">
      <c r="B35" s="24" t="s">
        <v>27</v>
      </c>
      <c r="C35" s="25">
        <f>C34/(100-$F$14)*100</f>
        <v>1842.1124227145406</v>
      </c>
      <c r="D35" s="26">
        <f>D34/(100-$F$14)*100</f>
        <v>1836.8713804430865</v>
      </c>
      <c r="E35" s="27">
        <f t="shared" ref="E35:O35" si="0">E34/(100-$F$14)*100</f>
        <v>1828.5540742296921</v>
      </c>
      <c r="F35" s="28">
        <f t="shared" si="0"/>
        <v>1846.5559150751212</v>
      </c>
      <c r="G35" s="26">
        <f t="shared" si="0"/>
        <v>1836.7574447415332</v>
      </c>
      <c r="H35" s="27">
        <f t="shared" si="0"/>
        <v>1880.508754138019</v>
      </c>
      <c r="I35" s="28">
        <f t="shared" si="0"/>
        <v>1827.1868458110514</v>
      </c>
      <c r="J35" s="26">
        <f t="shared" si="0"/>
        <v>1873.9004834479249</v>
      </c>
      <c r="K35" s="25">
        <f t="shared" si="0"/>
        <v>1823.3130319582378</v>
      </c>
      <c r="L35" s="28">
        <f t="shared" si="0"/>
        <v>1813.7424330277568</v>
      </c>
      <c r="M35" s="25">
        <f t="shared" si="0"/>
        <v>1815.793275655717</v>
      </c>
      <c r="N35" s="25">
        <f t="shared" si="0"/>
        <v>1813.1727545199897</v>
      </c>
      <c r="O35" s="29">
        <f t="shared" si="0"/>
        <v>1864.443820218997</v>
      </c>
    </row>
    <row r="36" spans="2:15" x14ac:dyDescent="0.25">
      <c r="B36" s="24" t="s">
        <v>7</v>
      </c>
      <c r="C36" s="30">
        <v>1550.7</v>
      </c>
      <c r="D36" s="31">
        <v>1518</v>
      </c>
      <c r="E36" s="32">
        <v>1500</v>
      </c>
      <c r="F36" s="33">
        <v>1497</v>
      </c>
      <c r="G36" s="31">
        <v>1497</v>
      </c>
      <c r="H36" s="32">
        <v>1540</v>
      </c>
      <c r="I36" s="33">
        <v>1484</v>
      </c>
      <c r="J36" s="31">
        <v>1483</v>
      </c>
      <c r="K36" s="30">
        <v>1422</v>
      </c>
      <c r="L36" s="33">
        <v>1412</v>
      </c>
      <c r="M36" s="30">
        <v>1387.8</v>
      </c>
      <c r="N36" s="30">
        <v>1350</v>
      </c>
      <c r="O36" s="34">
        <v>1363</v>
      </c>
    </row>
    <row r="37" spans="2:15" x14ac:dyDescent="0.25">
      <c r="B37" s="24" t="s">
        <v>8</v>
      </c>
      <c r="C37" s="30">
        <f>C34-C36</f>
        <v>66.099999999999909</v>
      </c>
      <c r="D37" s="31">
        <f t="shared" ref="D37" si="1">D34-D36</f>
        <v>94.200000000000045</v>
      </c>
      <c r="E37" s="32">
        <f t="shared" ref="E37" si="2">E34-E36</f>
        <v>104.90000000000009</v>
      </c>
      <c r="F37" s="33">
        <f t="shared" ref="F37" si="3">F34-F36</f>
        <v>123.70000000000005</v>
      </c>
      <c r="G37" s="31">
        <f t="shared" ref="G37" si="4">G34-G36</f>
        <v>115.10000000000014</v>
      </c>
      <c r="H37" s="32">
        <f t="shared" ref="H37" si="5">H34-H36</f>
        <v>110.5</v>
      </c>
      <c r="I37" s="33">
        <f t="shared" ref="I37" si="6">I34-I36</f>
        <v>119.69999999999982</v>
      </c>
      <c r="J37" s="31">
        <f t="shared" ref="J37" si="7">J34-J36</f>
        <v>161.70000000000005</v>
      </c>
      <c r="K37" s="30">
        <f t="shared" ref="K37" si="8">K34-K36</f>
        <v>178.29999999999995</v>
      </c>
      <c r="L37" s="33">
        <f t="shared" ref="L37" si="9">L34-L36</f>
        <v>179.90000000000009</v>
      </c>
      <c r="M37" s="30">
        <f t="shared" ref="M37" si="10">M34-M36</f>
        <v>205.90000000000009</v>
      </c>
      <c r="N37" s="30">
        <f t="shared" ref="N37" si="11">N34-N36</f>
        <v>241.39999999999986</v>
      </c>
      <c r="O37" s="34">
        <f t="shared" ref="O37" si="12">O34-O36</f>
        <v>273.40000000000009</v>
      </c>
    </row>
    <row r="38" spans="2:15" ht="15" thickBot="1" x14ac:dyDescent="0.3">
      <c r="B38" s="35" t="s">
        <v>9</v>
      </c>
      <c r="C38" s="16">
        <f>C37/C34*100</f>
        <v>4.0883226125680299</v>
      </c>
      <c r="D38" s="13">
        <f t="shared" ref="D38" si="13">D37/D34*100</f>
        <v>5.8429475251209553</v>
      </c>
      <c r="E38" s="14">
        <f t="shared" ref="E38" si="14">E37/E34*100</f>
        <v>6.5362327870895438</v>
      </c>
      <c r="F38" s="15">
        <f t="shared" ref="F38" si="15">F37/F34*100</f>
        <v>7.6325044733757048</v>
      </c>
      <c r="G38" s="13">
        <f t="shared" ref="G38" si="16">G37/G34*100</f>
        <v>7.1397555982879553</v>
      </c>
      <c r="H38" s="14">
        <f t="shared" ref="H38" si="17">H37/H34*100</f>
        <v>6.6949409269918201</v>
      </c>
      <c r="I38" s="15">
        <f t="shared" ref="I38" si="18">I37/I34*100</f>
        <v>7.4639895242252186</v>
      </c>
      <c r="J38" s="13">
        <f t="shared" ref="J38" si="19">J37/J34*100</f>
        <v>9.8315802273970974</v>
      </c>
      <c r="K38" s="16">
        <f t="shared" ref="K38" si="20">K37/K34*100</f>
        <v>11.141660938574015</v>
      </c>
      <c r="L38" s="15">
        <f t="shared" ref="L38" si="21">L37/L34*100</f>
        <v>11.300961115647972</v>
      </c>
      <c r="M38" s="16">
        <f t="shared" ref="M38" si="22">M37/M34*100</f>
        <v>12.919621007717893</v>
      </c>
      <c r="N38" s="16">
        <f t="shared" ref="N38" si="23">N37/N34*100</f>
        <v>15.169033555360054</v>
      </c>
      <c r="O38" s="17">
        <f t="shared" ref="O38" si="24">O37/O34*100</f>
        <v>16.707406502077738</v>
      </c>
    </row>
    <row r="39" spans="2:15" x14ac:dyDescent="0.25">
      <c r="B39" s="18" t="s">
        <v>10</v>
      </c>
      <c r="C39" s="19">
        <f>C35-C36</f>
        <v>291.41242271454053</v>
      </c>
      <c r="D39" s="20">
        <f t="shared" ref="D39" si="25">D35-D36</f>
        <v>318.87138044308654</v>
      </c>
      <c r="E39" s="21">
        <f t="shared" ref="E39:O39" si="26">E35-E36</f>
        <v>328.55407422969211</v>
      </c>
      <c r="F39" s="22">
        <f t="shared" si="26"/>
        <v>349.55591507512122</v>
      </c>
      <c r="G39" s="20">
        <f t="shared" si="26"/>
        <v>339.75744474153316</v>
      </c>
      <c r="H39" s="21">
        <f t="shared" si="26"/>
        <v>340.50875413801896</v>
      </c>
      <c r="I39" s="22">
        <f t="shared" si="26"/>
        <v>343.1868458110514</v>
      </c>
      <c r="J39" s="20">
        <f t="shared" si="26"/>
        <v>390.9004834479249</v>
      </c>
      <c r="K39" s="19">
        <f t="shared" si="26"/>
        <v>401.31303195823784</v>
      </c>
      <c r="L39" s="22">
        <f t="shared" si="26"/>
        <v>401.74243302775676</v>
      </c>
      <c r="M39" s="19">
        <f t="shared" si="26"/>
        <v>427.99327565571707</v>
      </c>
      <c r="N39" s="19">
        <f t="shared" si="26"/>
        <v>463.17275451998967</v>
      </c>
      <c r="O39" s="23">
        <f t="shared" si="26"/>
        <v>501.44382021899696</v>
      </c>
    </row>
    <row r="40" spans="2:15" ht="15" thickBot="1" x14ac:dyDescent="0.3">
      <c r="B40" s="35" t="s">
        <v>11</v>
      </c>
      <c r="C40" s="16">
        <f>C39/C35*100</f>
        <v>15.819470034576641</v>
      </c>
      <c r="D40" s="13">
        <f t="shared" ref="D40" si="27">D39/D35*100</f>
        <v>17.359483295241336</v>
      </c>
      <c r="E40" s="14">
        <f t="shared" ref="E40" si="28">E39/E35*100</f>
        <v>17.967971462265933</v>
      </c>
      <c r="F40" s="15">
        <f t="shared" ref="F40" si="29">F39/F35*100</f>
        <v>18.930155985062637</v>
      </c>
      <c r="G40" s="13">
        <f t="shared" ref="G40" si="30">G39/G35*100</f>
        <v>18.497676201842943</v>
      </c>
      <c r="H40" s="14">
        <f t="shared" ref="H40" si="31">H39/H35*100</f>
        <v>18.107267694911645</v>
      </c>
      <c r="I40" s="15">
        <f t="shared" ref="I40" si="32">I39/I35*100</f>
        <v>18.782252433451472</v>
      </c>
      <c r="J40" s="13">
        <f t="shared" ref="J40" si="33">J39/J35*100</f>
        <v>20.86025842357855</v>
      </c>
      <c r="K40" s="16">
        <f t="shared" ref="K40" si="34">K39/K35*100</f>
        <v>22.010100565519881</v>
      </c>
      <c r="L40" s="15">
        <f t="shared" ref="L40" si="35">L39/L35*100</f>
        <v>22.149916422097</v>
      </c>
      <c r="M40" s="16">
        <f t="shared" ref="M40" si="36">M39/M35*100</f>
        <v>23.5705948135071</v>
      </c>
      <c r="N40" s="16">
        <f t="shared" ref="N40" si="37">N39/N35*100</f>
        <v>25.544877252614999</v>
      </c>
      <c r="O40" s="17">
        <f t="shared" ref="O40" si="38">O39/O35*100</f>
        <v>26.895088754141032</v>
      </c>
    </row>
    <row r="41" spans="2:15" x14ac:dyDescent="0.25">
      <c r="B41" s="36"/>
      <c r="C41" s="37"/>
      <c r="D41" s="37"/>
      <c r="E41" s="37"/>
      <c r="F41" s="37"/>
      <c r="G41" s="37"/>
      <c r="H41" s="37"/>
      <c r="I41" s="37"/>
      <c r="J41" s="37"/>
      <c r="K41" s="37"/>
      <c r="L41" s="37"/>
      <c r="M41" s="37"/>
      <c r="N41" s="37"/>
      <c r="O41" s="37"/>
    </row>
    <row r="42" spans="2:15" ht="15" thickBot="1" x14ac:dyDescent="0.3">
      <c r="B42" s="36"/>
      <c r="C42" s="37"/>
      <c r="D42" s="37"/>
      <c r="E42" s="37"/>
      <c r="F42" s="37"/>
      <c r="G42" s="37"/>
      <c r="H42" s="37"/>
      <c r="I42" s="37"/>
      <c r="J42" s="37"/>
      <c r="K42" s="37"/>
      <c r="L42" s="37"/>
      <c r="M42" s="37"/>
      <c r="N42" s="37"/>
      <c r="O42" s="37"/>
    </row>
    <row r="43" spans="2:15" ht="15.75" thickBot="1" x14ac:dyDescent="0.3">
      <c r="B43" s="71" t="s">
        <v>23</v>
      </c>
      <c r="C43" s="72"/>
      <c r="D43" s="72"/>
      <c r="E43" s="72"/>
      <c r="F43" s="73"/>
      <c r="G43" s="37"/>
      <c r="H43" s="37"/>
      <c r="I43" s="37"/>
      <c r="J43" s="37"/>
      <c r="K43" s="37"/>
      <c r="L43" s="37"/>
      <c r="M43" s="37"/>
      <c r="N43" s="37"/>
      <c r="O43" s="37"/>
    </row>
    <row r="44" spans="2:15" ht="15" thickBot="1" x14ac:dyDescent="0.3"/>
    <row r="45" spans="2:15" ht="15" customHeight="1" x14ac:dyDescent="0.25">
      <c r="C45" s="81" t="s">
        <v>20</v>
      </c>
      <c r="D45" s="82"/>
      <c r="E45" s="85" t="s">
        <v>21</v>
      </c>
      <c r="F45" s="69" t="s">
        <v>22</v>
      </c>
    </row>
    <row r="46" spans="2:15" ht="15" thickBot="1" x14ac:dyDescent="0.25">
      <c r="B46" s="1"/>
      <c r="C46" s="83"/>
      <c r="D46" s="84"/>
      <c r="E46" s="86"/>
      <c r="F46" s="70"/>
    </row>
    <row r="47" spans="2:15" ht="15" thickBot="1" x14ac:dyDescent="0.25">
      <c r="B47" s="5" t="s">
        <v>12</v>
      </c>
      <c r="C47" s="54" t="s">
        <v>19</v>
      </c>
      <c r="D47" s="55" t="s">
        <v>0</v>
      </c>
      <c r="E47" s="55" t="s">
        <v>0</v>
      </c>
      <c r="F47" s="56" t="s">
        <v>0</v>
      </c>
    </row>
    <row r="48" spans="2:15" x14ac:dyDescent="0.2">
      <c r="B48" s="43" t="s">
        <v>43</v>
      </c>
      <c r="C48" s="51">
        <f>F14</f>
        <v>12.231198266527059</v>
      </c>
      <c r="D48" s="2">
        <f>C48</f>
        <v>12.231198266527059</v>
      </c>
      <c r="E48" s="52"/>
      <c r="F48" s="53"/>
    </row>
    <row r="49" spans="2:6" x14ac:dyDescent="0.2">
      <c r="B49" s="44">
        <v>150</v>
      </c>
      <c r="C49" s="47">
        <f>C48</f>
        <v>12.231198266527059</v>
      </c>
      <c r="D49" s="42">
        <f>C40</f>
        <v>15.819470034576641</v>
      </c>
      <c r="E49" s="10"/>
      <c r="F49" s="46"/>
    </row>
    <row r="50" spans="2:6" x14ac:dyDescent="0.2">
      <c r="B50" s="44">
        <v>250</v>
      </c>
      <c r="C50" s="47">
        <f t="shared" ref="C50:C53" si="39">C49</f>
        <v>12.231198266527059</v>
      </c>
      <c r="D50" s="42">
        <f>AVERAGE(D40:F40)</f>
        <v>18.085870247523303</v>
      </c>
      <c r="E50" s="42">
        <f>D50-MIN(D40:F40)</f>
        <v>0.72638695228196681</v>
      </c>
      <c r="F50" s="7">
        <f>MAX(D40:F40)-D50</f>
        <v>0.84428573753933378</v>
      </c>
    </row>
    <row r="51" spans="2:6" x14ac:dyDescent="0.2">
      <c r="B51" s="44">
        <v>350</v>
      </c>
      <c r="C51" s="47">
        <f t="shared" si="39"/>
        <v>12.231198266527059</v>
      </c>
      <c r="D51" s="42">
        <f>AVERAGE(G40:I40)</f>
        <v>18.462398776735355</v>
      </c>
      <c r="E51" s="42">
        <f>D51-MIN(G40:I40)</f>
        <v>0.35513108182371056</v>
      </c>
      <c r="F51" s="7">
        <f>MAX(G40:I40)-D51</f>
        <v>0.31985365671611632</v>
      </c>
    </row>
    <row r="52" spans="2:6" x14ac:dyDescent="0.2">
      <c r="B52" s="44">
        <v>450</v>
      </c>
      <c r="C52" s="47">
        <f t="shared" si="39"/>
        <v>12.231198266527059</v>
      </c>
      <c r="D52" s="42">
        <f>AVERAGE(J40:L40)</f>
        <v>21.673425137065141</v>
      </c>
      <c r="E52" s="42">
        <f>D52-MIN(J40:L40)</f>
        <v>0.81316671348659142</v>
      </c>
      <c r="F52" s="7">
        <f>MAX(J40:L40)-D52</f>
        <v>0.47649128503185878</v>
      </c>
    </row>
    <row r="53" spans="2:6" ht="15" thickBot="1" x14ac:dyDescent="0.25">
      <c r="B53" s="45">
        <v>550</v>
      </c>
      <c r="C53" s="48">
        <f t="shared" si="39"/>
        <v>12.231198266527059</v>
      </c>
      <c r="D53" s="49">
        <f>AVERAGE(M40:O40)</f>
        <v>25.336853606754374</v>
      </c>
      <c r="E53" s="49">
        <f>D53-MIN(M40:O40)</f>
        <v>1.7662587932472746</v>
      </c>
      <c r="F53" s="50">
        <f>MAX(M40:O40)-D53</f>
        <v>1.5582351473866574</v>
      </c>
    </row>
  </sheetData>
  <mergeCells count="14">
    <mergeCell ref="F45:F46"/>
    <mergeCell ref="B43:F43"/>
    <mergeCell ref="C12:F12"/>
    <mergeCell ref="B2:O2"/>
    <mergeCell ref="B4:O4"/>
    <mergeCell ref="B16:O16"/>
    <mergeCell ref="B18:O18"/>
    <mergeCell ref="D32:F32"/>
    <mergeCell ref="G32:I32"/>
    <mergeCell ref="J32:L32"/>
    <mergeCell ref="M32:O32"/>
    <mergeCell ref="C31:O31"/>
    <mergeCell ref="C45:D46"/>
    <mergeCell ref="E45:E46"/>
  </mergeCells>
  <pageMargins left="0.7" right="0.7" top="0.75" bottom="0.75"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Mass loss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Anwender</dc:creator>
  <cp:lastModifiedBy>Christian Wilke</cp:lastModifiedBy>
  <dcterms:created xsi:type="dcterms:W3CDTF">2015-06-05T18:19:34Z</dcterms:created>
  <dcterms:modified xsi:type="dcterms:W3CDTF">2024-08-05T08:11:33Z</dcterms:modified>
</cp:coreProperties>
</file>