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essling/Library/Mobile Documents/com~apple~CloudDocs/Uni DDI/Forschung/Diss/digitaler_Anhang/"/>
    </mc:Choice>
  </mc:AlternateContent>
  <xr:revisionPtr revIDLastSave="0" documentId="13_ncr:1_{54AA3723-DF37-AE47-94A4-270C0BD265EF}" xr6:coauthVersionLast="47" xr6:coauthVersionMax="47" xr10:uidLastSave="{00000000-0000-0000-0000-000000000000}"/>
  <bookViews>
    <workbookView xWindow="0" yWindow="0" windowWidth="38400" windowHeight="21600" tabRatio="212" xr2:uid="{00000000-000D-0000-FFFF-FFFF00000000}"/>
  </bookViews>
  <sheets>
    <sheet name="Information" sheetId="5" r:id="rId1"/>
    <sheet name="Kategorisierung von Methoden" sheetId="1" r:id="rId2"/>
    <sheet name="absolute_Haeufigkeiten" sheetId="3" r:id="rId3"/>
    <sheet name="deskrip. Statistik" sheetId="2" r:id="rId4"/>
    <sheet name="demografische Daten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" l="1"/>
  <c r="D32" i="2" s="1"/>
  <c r="M32" i="2"/>
  <c r="P32" i="2" s="1"/>
  <c r="L32" i="2"/>
  <c r="B27" i="2"/>
  <c r="B32" i="2" s="1"/>
  <c r="CD79" i="1"/>
  <c r="CF79" i="1"/>
  <c r="CJ79" i="1"/>
  <c r="CL79" i="1"/>
  <c r="CE79" i="1"/>
  <c r="CL59" i="1"/>
  <c r="CL60" i="1"/>
  <c r="CL61" i="1"/>
  <c r="CL62" i="1"/>
  <c r="CL63" i="1"/>
  <c r="CL64" i="1"/>
  <c r="CL65" i="1"/>
  <c r="CL66" i="1"/>
  <c r="CL67" i="1"/>
  <c r="CL68" i="1"/>
  <c r="CL69" i="1"/>
  <c r="CL70" i="1"/>
  <c r="CL71" i="1"/>
  <c r="CL72" i="1"/>
  <c r="CL73" i="1"/>
  <c r="CL74" i="1"/>
  <c r="CL75" i="1"/>
  <c r="CL76" i="1"/>
  <c r="CL77" i="1"/>
  <c r="CL58" i="1"/>
  <c r="DE50" i="1"/>
  <c r="CJ77" i="1"/>
  <c r="CJ76" i="1"/>
  <c r="CJ75" i="1"/>
  <c r="CJ74" i="1"/>
  <c r="CJ73" i="1"/>
  <c r="CJ72" i="1"/>
  <c r="CJ71" i="1"/>
  <c r="CJ70" i="1"/>
  <c r="CJ69" i="1"/>
  <c r="CJ68" i="1"/>
  <c r="CJ67" i="1"/>
  <c r="CJ66" i="1"/>
  <c r="CJ65" i="1"/>
  <c r="CJ64" i="1"/>
  <c r="CJ63" i="1"/>
  <c r="CJ62" i="1"/>
  <c r="CJ61" i="1"/>
  <c r="CJ60" i="1"/>
  <c r="CJ59" i="1"/>
  <c r="CJ58" i="1"/>
  <c r="CD77" i="1"/>
  <c r="CD76" i="1"/>
  <c r="CD75" i="1"/>
  <c r="CD74" i="1"/>
  <c r="CD73" i="1"/>
  <c r="CD72" i="1"/>
  <c r="CD71" i="1"/>
  <c r="CD70" i="1"/>
  <c r="CD69" i="1"/>
  <c r="CD68" i="1"/>
  <c r="CD67" i="1"/>
  <c r="CD66" i="1"/>
  <c r="CD65" i="1"/>
  <c r="CD64" i="1"/>
  <c r="CD63" i="1"/>
  <c r="CD62" i="1"/>
  <c r="CD61" i="1"/>
  <c r="CD60" i="1"/>
  <c r="CD59" i="1"/>
  <c r="CD58" i="1"/>
  <c r="I28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" i="2"/>
  <c r="P26" i="2"/>
  <c r="D27" i="2"/>
  <c r="G27" i="2"/>
  <c r="B23" i="2"/>
  <c r="D23" i="2"/>
  <c r="P23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" i="2"/>
  <c r="B28" i="2"/>
  <c r="D28" i="2"/>
  <c r="U42" i="2"/>
  <c r="G2" i="2"/>
  <c r="N27" i="2"/>
  <c r="L27" i="2"/>
  <c r="N26" i="2"/>
  <c r="L26" i="2"/>
  <c r="N23" i="2"/>
  <c r="L23" i="2"/>
  <c r="CC50" i="1"/>
  <c r="DE29" i="1"/>
  <c r="DE30" i="1"/>
  <c r="DE32" i="1"/>
  <c r="DE33" i="1"/>
  <c r="DE34" i="1"/>
  <c r="DE35" i="1"/>
  <c r="DE36" i="1"/>
  <c r="DE37" i="1"/>
  <c r="DE38" i="1"/>
  <c r="DE39" i="1"/>
  <c r="DE40" i="1"/>
  <c r="DE41" i="1"/>
  <c r="DE42" i="1"/>
  <c r="DE43" i="1"/>
  <c r="DE44" i="1"/>
  <c r="DE45" i="1"/>
  <c r="DE46" i="1"/>
  <c r="DE47" i="1"/>
  <c r="DE48" i="1"/>
  <c r="DE28" i="1"/>
  <c r="DC29" i="1"/>
  <c r="DC30" i="1"/>
  <c r="DC32" i="1"/>
  <c r="DC33" i="1"/>
  <c r="DC34" i="1"/>
  <c r="DC35" i="1"/>
  <c r="DC36" i="1"/>
  <c r="DC37" i="1"/>
  <c r="DC38" i="1"/>
  <c r="DC39" i="1"/>
  <c r="DC40" i="1"/>
  <c r="DC41" i="1"/>
  <c r="DC42" i="1"/>
  <c r="DC43" i="1"/>
  <c r="DC44" i="1"/>
  <c r="DC45" i="1"/>
  <c r="DC46" i="1"/>
  <c r="DC47" i="1"/>
  <c r="DC48" i="1"/>
  <c r="DB29" i="1"/>
  <c r="DB30" i="1"/>
  <c r="DB32" i="1"/>
  <c r="DB33" i="1"/>
  <c r="DB34" i="1"/>
  <c r="DB35" i="1"/>
  <c r="DB36" i="1"/>
  <c r="DB37" i="1"/>
  <c r="DB38" i="1"/>
  <c r="DB39" i="1"/>
  <c r="DB40" i="1"/>
  <c r="DB41" i="1"/>
  <c r="DB42" i="1"/>
  <c r="DB43" i="1"/>
  <c r="DB44" i="1"/>
  <c r="DB45" i="1"/>
  <c r="DB46" i="1"/>
  <c r="DB47" i="1"/>
  <c r="DB48" i="1"/>
  <c r="DA29" i="1"/>
  <c r="DA30" i="1"/>
  <c r="DA32" i="1"/>
  <c r="DA33" i="1"/>
  <c r="DA34" i="1"/>
  <c r="DA35" i="1"/>
  <c r="DA36" i="1"/>
  <c r="DA37" i="1"/>
  <c r="DA38" i="1"/>
  <c r="DA39" i="1"/>
  <c r="DA40" i="1"/>
  <c r="DA41" i="1"/>
  <c r="DA42" i="1"/>
  <c r="DA43" i="1"/>
  <c r="DA44" i="1"/>
  <c r="DA45" i="1"/>
  <c r="DA46" i="1"/>
  <c r="DA47" i="1"/>
  <c r="DA48" i="1"/>
  <c r="CZ29" i="1"/>
  <c r="CZ30" i="1"/>
  <c r="CZ32" i="1"/>
  <c r="CZ33" i="1"/>
  <c r="CZ34" i="1"/>
  <c r="CZ35" i="1"/>
  <c r="CZ36" i="1"/>
  <c r="CZ37" i="1"/>
  <c r="CZ38" i="1"/>
  <c r="CZ39" i="1"/>
  <c r="CZ40" i="1"/>
  <c r="CZ41" i="1"/>
  <c r="CZ42" i="1"/>
  <c r="CZ43" i="1"/>
  <c r="CZ44" i="1"/>
  <c r="CZ45" i="1"/>
  <c r="CZ46" i="1"/>
  <c r="CZ47" i="1"/>
  <c r="CZ48" i="1"/>
  <c r="CY29" i="1"/>
  <c r="CY30" i="1"/>
  <c r="CY32" i="1"/>
  <c r="CY33" i="1"/>
  <c r="CY34" i="1"/>
  <c r="CY35" i="1"/>
  <c r="CY36" i="1"/>
  <c r="CY37" i="1"/>
  <c r="CY38" i="1"/>
  <c r="CY39" i="1"/>
  <c r="CY40" i="1"/>
  <c r="CY41" i="1"/>
  <c r="CY42" i="1"/>
  <c r="CY43" i="1"/>
  <c r="CY44" i="1"/>
  <c r="CY45" i="1"/>
  <c r="CY46" i="1"/>
  <c r="CY47" i="1"/>
  <c r="CY48" i="1"/>
  <c r="CX29" i="1"/>
  <c r="CX30" i="1"/>
  <c r="CX32" i="1"/>
  <c r="CX33" i="1"/>
  <c r="CX34" i="1"/>
  <c r="CX35" i="1"/>
  <c r="CX36" i="1"/>
  <c r="CX37" i="1"/>
  <c r="CX38" i="1"/>
  <c r="CX39" i="1"/>
  <c r="CX40" i="1"/>
  <c r="CX41" i="1"/>
  <c r="CX42" i="1"/>
  <c r="CX43" i="1"/>
  <c r="CX44" i="1"/>
  <c r="CX45" i="1"/>
  <c r="CX46" i="1"/>
  <c r="CX47" i="1"/>
  <c r="CX48" i="1"/>
  <c r="CW29" i="1"/>
  <c r="CW30" i="1"/>
  <c r="CW32" i="1"/>
  <c r="CW33" i="1"/>
  <c r="CW34" i="1"/>
  <c r="CW35" i="1"/>
  <c r="CW36" i="1"/>
  <c r="CW37" i="1"/>
  <c r="CW38" i="1"/>
  <c r="CW39" i="1"/>
  <c r="CW40" i="1"/>
  <c r="CW41" i="1"/>
  <c r="CW42" i="1"/>
  <c r="CW43" i="1"/>
  <c r="CW44" i="1"/>
  <c r="CW45" i="1"/>
  <c r="CW46" i="1"/>
  <c r="CW47" i="1"/>
  <c r="CW48" i="1"/>
  <c r="CV29" i="1"/>
  <c r="CV30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U29" i="1"/>
  <c r="CU30" i="1"/>
  <c r="CU32" i="1"/>
  <c r="CU33" i="1"/>
  <c r="CU34" i="1"/>
  <c r="CU35" i="1"/>
  <c r="CU36" i="1"/>
  <c r="CU37" i="1"/>
  <c r="CU38" i="1"/>
  <c r="CU39" i="1"/>
  <c r="CU40" i="1"/>
  <c r="CU41" i="1"/>
  <c r="CU42" i="1"/>
  <c r="CU43" i="1"/>
  <c r="CU44" i="1"/>
  <c r="CU45" i="1"/>
  <c r="CU46" i="1"/>
  <c r="CU47" i="1"/>
  <c r="CU48" i="1"/>
  <c r="CT29" i="1"/>
  <c r="CT30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S29" i="1"/>
  <c r="CS30" i="1"/>
  <c r="CS32" i="1"/>
  <c r="CS33" i="1"/>
  <c r="CS34" i="1"/>
  <c r="CS35" i="1"/>
  <c r="CS36" i="1"/>
  <c r="CS37" i="1"/>
  <c r="CS38" i="1"/>
  <c r="CS39" i="1"/>
  <c r="CS40" i="1"/>
  <c r="CS41" i="1"/>
  <c r="CS42" i="1"/>
  <c r="CS43" i="1"/>
  <c r="CS44" i="1"/>
  <c r="CS45" i="1"/>
  <c r="CS46" i="1"/>
  <c r="CS47" i="1"/>
  <c r="CS48" i="1"/>
  <c r="CR29" i="1"/>
  <c r="CR30" i="1"/>
  <c r="CR32" i="1"/>
  <c r="CR33" i="1"/>
  <c r="CR34" i="1"/>
  <c r="CR35" i="1"/>
  <c r="CR36" i="1"/>
  <c r="CR37" i="1"/>
  <c r="CR38" i="1"/>
  <c r="CR39" i="1"/>
  <c r="CR40" i="1"/>
  <c r="CR41" i="1"/>
  <c r="CR42" i="1"/>
  <c r="CR43" i="1"/>
  <c r="CR44" i="1"/>
  <c r="CR45" i="1"/>
  <c r="CR46" i="1"/>
  <c r="CR47" i="1"/>
  <c r="CR48" i="1"/>
  <c r="CQ29" i="1"/>
  <c r="CQ30" i="1"/>
  <c r="CQ32" i="1"/>
  <c r="CQ33" i="1"/>
  <c r="CQ34" i="1"/>
  <c r="CQ35" i="1"/>
  <c r="CQ36" i="1"/>
  <c r="CQ37" i="1"/>
  <c r="CQ38" i="1"/>
  <c r="CQ39" i="1"/>
  <c r="CQ40" i="1"/>
  <c r="CQ41" i="1"/>
  <c r="CQ42" i="1"/>
  <c r="CQ43" i="1"/>
  <c r="CQ44" i="1"/>
  <c r="CQ45" i="1"/>
  <c r="CQ46" i="1"/>
  <c r="CQ47" i="1"/>
  <c r="CQ48" i="1"/>
  <c r="CP29" i="1"/>
  <c r="CP30" i="1"/>
  <c r="CP32" i="1"/>
  <c r="CP33" i="1"/>
  <c r="CP34" i="1"/>
  <c r="CP35" i="1"/>
  <c r="CP36" i="1"/>
  <c r="CP37" i="1"/>
  <c r="CP38" i="1"/>
  <c r="CP39" i="1"/>
  <c r="CP40" i="1"/>
  <c r="CP41" i="1"/>
  <c r="CP42" i="1"/>
  <c r="CP43" i="1"/>
  <c r="CP44" i="1"/>
  <c r="CP45" i="1"/>
  <c r="CP46" i="1"/>
  <c r="CP47" i="1"/>
  <c r="CP48" i="1"/>
  <c r="CO29" i="1"/>
  <c r="CO30" i="1"/>
  <c r="CO32" i="1"/>
  <c r="CO33" i="1"/>
  <c r="CO34" i="1"/>
  <c r="CO35" i="1"/>
  <c r="CO36" i="1"/>
  <c r="CO37" i="1"/>
  <c r="CO38" i="1"/>
  <c r="CO39" i="1"/>
  <c r="CO40" i="1"/>
  <c r="CO41" i="1"/>
  <c r="CO42" i="1"/>
  <c r="CO43" i="1"/>
  <c r="CO44" i="1"/>
  <c r="CO45" i="1"/>
  <c r="CO46" i="1"/>
  <c r="CO47" i="1"/>
  <c r="CO48" i="1"/>
  <c r="CN29" i="1"/>
  <c r="CN30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M29" i="1"/>
  <c r="CM30" i="1"/>
  <c r="CM32" i="1"/>
  <c r="CM33" i="1"/>
  <c r="CM34" i="1"/>
  <c r="CM35" i="1"/>
  <c r="CM36" i="1"/>
  <c r="CM37" i="1"/>
  <c r="CM38" i="1"/>
  <c r="CM39" i="1"/>
  <c r="CM40" i="1"/>
  <c r="CM41" i="1"/>
  <c r="CM42" i="1"/>
  <c r="CM43" i="1"/>
  <c r="CM44" i="1"/>
  <c r="CM45" i="1"/>
  <c r="CM46" i="1"/>
  <c r="CM47" i="1"/>
  <c r="CM48" i="1"/>
  <c r="CL29" i="1"/>
  <c r="CL30" i="1"/>
  <c r="CL32" i="1"/>
  <c r="CL33" i="1"/>
  <c r="CL34" i="1"/>
  <c r="CL35" i="1"/>
  <c r="CL36" i="1"/>
  <c r="CL37" i="1"/>
  <c r="CL38" i="1"/>
  <c r="CL39" i="1"/>
  <c r="CL40" i="1"/>
  <c r="CL41" i="1"/>
  <c r="CL42" i="1"/>
  <c r="CL43" i="1"/>
  <c r="CL44" i="1"/>
  <c r="CL45" i="1"/>
  <c r="CL46" i="1"/>
  <c r="CL47" i="1"/>
  <c r="CL48" i="1"/>
  <c r="CK29" i="1"/>
  <c r="CK30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47" i="1"/>
  <c r="CK48" i="1"/>
  <c r="CJ29" i="1"/>
  <c r="CJ30" i="1"/>
  <c r="CJ32" i="1"/>
  <c r="CJ33" i="1"/>
  <c r="CJ34" i="1"/>
  <c r="CJ35" i="1"/>
  <c r="CJ36" i="1"/>
  <c r="CJ37" i="1"/>
  <c r="CJ38" i="1"/>
  <c r="CJ39" i="1"/>
  <c r="CJ40" i="1"/>
  <c r="CJ41" i="1"/>
  <c r="CJ42" i="1"/>
  <c r="CJ43" i="1"/>
  <c r="CJ44" i="1"/>
  <c r="CJ45" i="1"/>
  <c r="CJ46" i="1"/>
  <c r="CJ47" i="1"/>
  <c r="CJ48" i="1"/>
  <c r="CI29" i="1"/>
  <c r="CI30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46" i="1"/>
  <c r="CI47" i="1"/>
  <c r="CI48" i="1"/>
  <c r="CH29" i="1"/>
  <c r="CH30" i="1"/>
  <c r="CH32" i="1"/>
  <c r="CH33" i="1"/>
  <c r="CH34" i="1"/>
  <c r="CH35" i="1"/>
  <c r="CH36" i="1"/>
  <c r="CH37" i="1"/>
  <c r="CH38" i="1"/>
  <c r="CH39" i="1"/>
  <c r="CH40" i="1"/>
  <c r="CH41" i="1"/>
  <c r="CH42" i="1"/>
  <c r="CH43" i="1"/>
  <c r="CH44" i="1"/>
  <c r="CH45" i="1"/>
  <c r="CH46" i="1"/>
  <c r="CH47" i="1"/>
  <c r="CH4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CG32" i="1"/>
  <c r="CG33" i="1"/>
  <c r="CG34" i="1"/>
  <c r="CG35" i="1"/>
  <c r="CG36" i="1"/>
  <c r="CG37" i="1"/>
  <c r="CG38" i="1"/>
  <c r="CG39" i="1"/>
  <c r="CG40" i="1"/>
  <c r="CG41" i="1"/>
  <c r="CG42" i="1"/>
  <c r="CG43" i="1"/>
  <c r="CG44" i="1"/>
  <c r="CG45" i="1"/>
  <c r="CG46" i="1"/>
  <c r="CG47" i="1"/>
  <c r="CG48" i="1"/>
  <c r="CG29" i="1"/>
  <c r="CG30" i="1"/>
  <c r="CG28" i="1"/>
  <c r="CC29" i="1"/>
  <c r="CC30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28" i="1"/>
  <c r="CA32" i="1"/>
  <c r="CA33" i="1"/>
  <c r="CA34" i="1"/>
  <c r="CA35" i="1"/>
  <c r="CA36" i="1"/>
  <c r="CA37" i="1"/>
  <c r="CA38" i="1"/>
  <c r="CA39" i="1"/>
  <c r="CA40" i="1"/>
  <c r="CA41" i="1"/>
  <c r="CA42" i="1"/>
  <c r="CA43" i="1"/>
  <c r="CA44" i="1"/>
  <c r="CA45" i="1"/>
  <c r="CA46" i="1"/>
  <c r="CA47" i="1"/>
  <c r="CA48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W32" i="1"/>
  <c r="BW33" i="1"/>
  <c r="BW34" i="1"/>
  <c r="BW35" i="1"/>
  <c r="BW36" i="1"/>
  <c r="BW37" i="1"/>
  <c r="BW38" i="1"/>
  <c r="BW39" i="1"/>
  <c r="BW40" i="1"/>
  <c r="BW41" i="1"/>
  <c r="BW42" i="1"/>
  <c r="BW43" i="1"/>
  <c r="BW44" i="1"/>
  <c r="BW45" i="1"/>
  <c r="BW46" i="1"/>
  <c r="BW47" i="1"/>
  <c r="BW48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U32" i="1"/>
  <c r="BU33" i="1"/>
  <c r="BU34" i="1"/>
  <c r="BU35" i="1"/>
  <c r="BU36" i="1"/>
  <c r="BU37" i="1"/>
  <c r="BU38" i="1"/>
  <c r="BU39" i="1"/>
  <c r="BU40" i="1"/>
  <c r="BU41" i="1"/>
  <c r="BU42" i="1"/>
  <c r="BU43" i="1"/>
  <c r="BU44" i="1"/>
  <c r="BU45" i="1"/>
  <c r="BU46" i="1"/>
  <c r="BU47" i="1"/>
  <c r="BU48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T46" i="1"/>
  <c r="BT47" i="1"/>
  <c r="BT48" i="1"/>
  <c r="BS32" i="1"/>
  <c r="BS33" i="1"/>
  <c r="BS34" i="1"/>
  <c r="BS35" i="1"/>
  <c r="BS36" i="1"/>
  <c r="BS37" i="1"/>
  <c r="BS38" i="1"/>
  <c r="BS39" i="1"/>
  <c r="BS40" i="1"/>
  <c r="BS41" i="1"/>
  <c r="BS42" i="1"/>
  <c r="BS43" i="1"/>
  <c r="BS44" i="1"/>
  <c r="BS45" i="1"/>
  <c r="BS46" i="1"/>
  <c r="BS47" i="1"/>
  <c r="BS48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46" i="1"/>
  <c r="BR47" i="1"/>
  <c r="BR48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P32" i="1"/>
  <c r="BP33" i="1"/>
  <c r="BP34" i="1"/>
  <c r="BP35" i="1"/>
  <c r="BP36" i="1"/>
  <c r="BP37" i="1"/>
  <c r="BP38" i="1"/>
  <c r="BP39" i="1"/>
  <c r="BP40" i="1"/>
  <c r="BP41" i="1"/>
  <c r="BP42" i="1"/>
  <c r="BP43" i="1"/>
  <c r="BP44" i="1"/>
  <c r="BP45" i="1"/>
  <c r="BP46" i="1"/>
  <c r="BP47" i="1"/>
  <c r="BP48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K46" i="1"/>
  <c r="BK47" i="1"/>
  <c r="BK48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BY29" i="1"/>
  <c r="BZ29" i="1"/>
  <c r="CA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CA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BE30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F29" i="1"/>
  <c r="BF28" i="1"/>
  <c r="BE29" i="1"/>
  <c r="BE28" i="1"/>
  <c r="E23" i="2"/>
  <c r="E2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DF3" i="1"/>
  <c r="DF4" i="1"/>
  <c r="DF6" i="1"/>
  <c r="DF7" i="1"/>
  <c r="DF8" i="1"/>
  <c r="DF9" i="1"/>
  <c r="DF10" i="1"/>
  <c r="DF11" i="1"/>
  <c r="DF12" i="1"/>
  <c r="DF13" i="1"/>
  <c r="DF14" i="1"/>
  <c r="DF15" i="1"/>
  <c r="DF16" i="1"/>
  <c r="DF17" i="1"/>
  <c r="DF18" i="1"/>
  <c r="DF19" i="1"/>
  <c r="DF20" i="1"/>
  <c r="DF21" i="1"/>
  <c r="DF2" i="1"/>
  <c r="DE3" i="1"/>
  <c r="DE4" i="1"/>
  <c r="DE6" i="1"/>
  <c r="DE7" i="1"/>
  <c r="DE8" i="1"/>
  <c r="DE9" i="1"/>
  <c r="DE10" i="1"/>
  <c r="DE11" i="1"/>
  <c r="DE12" i="1"/>
  <c r="DE13" i="1"/>
  <c r="DE14" i="1"/>
  <c r="DE15" i="1"/>
  <c r="DE16" i="1"/>
  <c r="DE17" i="1"/>
  <c r="DE18" i="1"/>
  <c r="DE19" i="1"/>
  <c r="DE20" i="1"/>
  <c r="DE21" i="1"/>
  <c r="DE2" i="1"/>
  <c r="DC3" i="1"/>
  <c r="DC4" i="1"/>
  <c r="DC6" i="1"/>
  <c r="DC7" i="1"/>
  <c r="DC8" i="1"/>
  <c r="DC9" i="1"/>
  <c r="DC10" i="1"/>
  <c r="DC11" i="1"/>
  <c r="DC12" i="1"/>
  <c r="DC13" i="1"/>
  <c r="DC14" i="1"/>
  <c r="DC15" i="1"/>
  <c r="DC16" i="1"/>
  <c r="DC17" i="1"/>
  <c r="DC18" i="1"/>
  <c r="DC19" i="1"/>
  <c r="DC20" i="1"/>
  <c r="DC21" i="1"/>
  <c r="DC22" i="1"/>
  <c r="DB3" i="1"/>
  <c r="DB4" i="1"/>
  <c r="DB6" i="1"/>
  <c r="DB7" i="1"/>
  <c r="DB8" i="1"/>
  <c r="DB9" i="1"/>
  <c r="DB10" i="1"/>
  <c r="DB11" i="1"/>
  <c r="DB12" i="1"/>
  <c r="DB13" i="1"/>
  <c r="DB14" i="1"/>
  <c r="DB15" i="1"/>
  <c r="DB16" i="1"/>
  <c r="DB17" i="1"/>
  <c r="DB18" i="1"/>
  <c r="DB19" i="1"/>
  <c r="DB20" i="1"/>
  <c r="DB21" i="1"/>
  <c r="DB22" i="1"/>
  <c r="DA3" i="1"/>
  <c r="DA4" i="1"/>
  <c r="DA6" i="1"/>
  <c r="DA7" i="1"/>
  <c r="DA8" i="1"/>
  <c r="DA9" i="1"/>
  <c r="DA10" i="1"/>
  <c r="DA11" i="1"/>
  <c r="DA12" i="1"/>
  <c r="DA13" i="1"/>
  <c r="DA14" i="1"/>
  <c r="DA15" i="1"/>
  <c r="DA16" i="1"/>
  <c r="DA17" i="1"/>
  <c r="DA18" i="1"/>
  <c r="DA19" i="1"/>
  <c r="DA20" i="1"/>
  <c r="DA21" i="1"/>
  <c r="DA22" i="1"/>
  <c r="CZ3" i="1"/>
  <c r="CZ4" i="1"/>
  <c r="CZ6" i="1"/>
  <c r="CZ7" i="1"/>
  <c r="CZ8" i="1"/>
  <c r="CZ9" i="1"/>
  <c r="CZ10" i="1"/>
  <c r="CZ11" i="1"/>
  <c r="CZ12" i="1"/>
  <c r="CZ13" i="1"/>
  <c r="CZ14" i="1"/>
  <c r="CZ15" i="1"/>
  <c r="CZ16" i="1"/>
  <c r="CZ17" i="1"/>
  <c r="CZ18" i="1"/>
  <c r="CZ19" i="1"/>
  <c r="CZ20" i="1"/>
  <c r="CZ21" i="1"/>
  <c r="CZ22" i="1"/>
  <c r="CY3" i="1"/>
  <c r="CY4" i="1"/>
  <c r="CY6" i="1"/>
  <c r="CY7" i="1"/>
  <c r="CY8" i="1"/>
  <c r="CY9" i="1"/>
  <c r="CY10" i="1"/>
  <c r="CY11" i="1"/>
  <c r="CY12" i="1"/>
  <c r="CY13" i="1"/>
  <c r="CY14" i="1"/>
  <c r="CY15" i="1"/>
  <c r="CY16" i="1"/>
  <c r="CY17" i="1"/>
  <c r="CY18" i="1"/>
  <c r="CY19" i="1"/>
  <c r="CY20" i="1"/>
  <c r="CY21" i="1"/>
  <c r="CY22" i="1"/>
  <c r="CX3" i="1"/>
  <c r="CX4" i="1"/>
  <c r="CX6" i="1"/>
  <c r="CX7" i="1"/>
  <c r="CX8" i="1"/>
  <c r="CX9" i="1"/>
  <c r="CX10" i="1"/>
  <c r="CX11" i="1"/>
  <c r="CX12" i="1"/>
  <c r="CX13" i="1"/>
  <c r="CX14" i="1"/>
  <c r="CX15" i="1"/>
  <c r="CX16" i="1"/>
  <c r="CX17" i="1"/>
  <c r="CX18" i="1"/>
  <c r="CX19" i="1"/>
  <c r="CX20" i="1"/>
  <c r="CX21" i="1"/>
  <c r="CX22" i="1"/>
  <c r="CW3" i="1"/>
  <c r="CW4" i="1"/>
  <c r="CW6" i="1"/>
  <c r="CW7" i="1"/>
  <c r="CW8" i="1"/>
  <c r="CW9" i="1"/>
  <c r="CW10" i="1"/>
  <c r="CW11" i="1"/>
  <c r="CW12" i="1"/>
  <c r="CW13" i="1"/>
  <c r="CW14" i="1"/>
  <c r="CW15" i="1"/>
  <c r="CW16" i="1"/>
  <c r="CW17" i="1"/>
  <c r="CW18" i="1"/>
  <c r="CW19" i="1"/>
  <c r="CW20" i="1"/>
  <c r="CW21" i="1"/>
  <c r="CW22" i="1"/>
  <c r="CV3" i="1"/>
  <c r="CV4" i="1"/>
  <c r="CV6" i="1"/>
  <c r="CV7" i="1"/>
  <c r="CV8" i="1"/>
  <c r="CV9" i="1"/>
  <c r="CV10" i="1"/>
  <c r="CV11" i="1"/>
  <c r="CV12" i="1"/>
  <c r="CV13" i="1"/>
  <c r="CV14" i="1"/>
  <c r="CV15" i="1"/>
  <c r="CV16" i="1"/>
  <c r="CV17" i="1"/>
  <c r="CV18" i="1"/>
  <c r="CV19" i="1"/>
  <c r="CV20" i="1"/>
  <c r="CV21" i="1"/>
  <c r="CV22" i="1"/>
  <c r="CU3" i="1"/>
  <c r="CU4" i="1"/>
  <c r="CU6" i="1"/>
  <c r="CU7" i="1"/>
  <c r="CU8" i="1"/>
  <c r="CU9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T3" i="1"/>
  <c r="CT4" i="1"/>
  <c r="CT6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S3" i="1"/>
  <c r="CS4" i="1"/>
  <c r="CS6" i="1"/>
  <c r="CS7" i="1"/>
  <c r="CS8" i="1"/>
  <c r="CS9" i="1"/>
  <c r="CS10" i="1"/>
  <c r="CS11" i="1"/>
  <c r="CS12" i="1"/>
  <c r="CS13" i="1"/>
  <c r="CS14" i="1"/>
  <c r="CS15" i="1"/>
  <c r="CS16" i="1"/>
  <c r="CS17" i="1"/>
  <c r="CS18" i="1"/>
  <c r="CS19" i="1"/>
  <c r="CS20" i="1"/>
  <c r="CS21" i="1"/>
  <c r="CS22" i="1"/>
  <c r="CR3" i="1"/>
  <c r="CR4" i="1"/>
  <c r="CR6" i="1"/>
  <c r="CR7" i="1"/>
  <c r="CR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Q3" i="1"/>
  <c r="CQ4" i="1"/>
  <c r="CQ6" i="1"/>
  <c r="CQ7" i="1"/>
  <c r="CQ8" i="1"/>
  <c r="CQ9" i="1"/>
  <c r="CQ10" i="1"/>
  <c r="CQ11" i="1"/>
  <c r="CQ12" i="1"/>
  <c r="CQ13" i="1"/>
  <c r="CQ14" i="1"/>
  <c r="CQ15" i="1"/>
  <c r="CQ16" i="1"/>
  <c r="CQ17" i="1"/>
  <c r="CQ18" i="1"/>
  <c r="CQ19" i="1"/>
  <c r="CQ20" i="1"/>
  <c r="CQ21" i="1"/>
  <c r="CQ22" i="1"/>
  <c r="CP3" i="1"/>
  <c r="CP4" i="1"/>
  <c r="CP6" i="1"/>
  <c r="CP7" i="1"/>
  <c r="CP8" i="1"/>
  <c r="CP9" i="1"/>
  <c r="CP10" i="1"/>
  <c r="CP11" i="1"/>
  <c r="CP12" i="1"/>
  <c r="CP13" i="1"/>
  <c r="CP14" i="1"/>
  <c r="CP15" i="1"/>
  <c r="CP16" i="1"/>
  <c r="CP17" i="1"/>
  <c r="CP18" i="1"/>
  <c r="CP19" i="1"/>
  <c r="CP20" i="1"/>
  <c r="CP21" i="1"/>
  <c r="CP22" i="1"/>
  <c r="CO3" i="1"/>
  <c r="CO4" i="1"/>
  <c r="CO6" i="1"/>
  <c r="CO7" i="1"/>
  <c r="CO8" i="1"/>
  <c r="CO9" i="1"/>
  <c r="CO10" i="1"/>
  <c r="CO11" i="1"/>
  <c r="CO12" i="1"/>
  <c r="CO13" i="1"/>
  <c r="CO14" i="1"/>
  <c r="CO15" i="1"/>
  <c r="CO16" i="1"/>
  <c r="CO17" i="1"/>
  <c r="CO18" i="1"/>
  <c r="CO19" i="1"/>
  <c r="CO20" i="1"/>
  <c r="CO21" i="1"/>
  <c r="CO22" i="1"/>
  <c r="CN3" i="1"/>
  <c r="CN4" i="1"/>
  <c r="CN6" i="1"/>
  <c r="CN7" i="1"/>
  <c r="CN8" i="1"/>
  <c r="CN9" i="1"/>
  <c r="CN10" i="1"/>
  <c r="CN11" i="1"/>
  <c r="CN12" i="1"/>
  <c r="CN13" i="1"/>
  <c r="CN14" i="1"/>
  <c r="CN15" i="1"/>
  <c r="CN16" i="1"/>
  <c r="CN17" i="1"/>
  <c r="CN18" i="1"/>
  <c r="CN19" i="1"/>
  <c r="CN20" i="1"/>
  <c r="CN21" i="1"/>
  <c r="CN22" i="1"/>
  <c r="CM3" i="1"/>
  <c r="CM4" i="1"/>
  <c r="CM6" i="1"/>
  <c r="CM7" i="1"/>
  <c r="CM8" i="1"/>
  <c r="CM9" i="1"/>
  <c r="CM10" i="1"/>
  <c r="CM11" i="1"/>
  <c r="CM12" i="1"/>
  <c r="CM13" i="1"/>
  <c r="CM14" i="1"/>
  <c r="CM15" i="1"/>
  <c r="CM16" i="1"/>
  <c r="CM17" i="1"/>
  <c r="CM18" i="1"/>
  <c r="CM19" i="1"/>
  <c r="CM20" i="1"/>
  <c r="CM21" i="1"/>
  <c r="CM22" i="1"/>
  <c r="CL3" i="1"/>
  <c r="CL4" i="1"/>
  <c r="CL6" i="1"/>
  <c r="CL7" i="1"/>
  <c r="CL8" i="1"/>
  <c r="CL9" i="1"/>
  <c r="CL10" i="1"/>
  <c r="CL11" i="1"/>
  <c r="CL12" i="1"/>
  <c r="CL13" i="1"/>
  <c r="CL14" i="1"/>
  <c r="CL15" i="1"/>
  <c r="CL16" i="1"/>
  <c r="CL17" i="1"/>
  <c r="CL18" i="1"/>
  <c r="CL19" i="1"/>
  <c r="CL20" i="1"/>
  <c r="CL21" i="1"/>
  <c r="CL22" i="1"/>
  <c r="CK3" i="1"/>
  <c r="CK4" i="1"/>
  <c r="CK6" i="1"/>
  <c r="CK7" i="1"/>
  <c r="CK8" i="1"/>
  <c r="CK9" i="1"/>
  <c r="CK10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J3" i="1"/>
  <c r="CJ4" i="1"/>
  <c r="CJ6" i="1"/>
  <c r="CJ7" i="1"/>
  <c r="CJ8" i="1"/>
  <c r="CJ9" i="1"/>
  <c r="CJ10" i="1"/>
  <c r="CJ11" i="1"/>
  <c r="CJ12" i="1"/>
  <c r="CJ13" i="1"/>
  <c r="CJ14" i="1"/>
  <c r="CJ15" i="1"/>
  <c r="CJ16" i="1"/>
  <c r="CJ17" i="1"/>
  <c r="CJ18" i="1"/>
  <c r="CJ19" i="1"/>
  <c r="CJ20" i="1"/>
  <c r="CJ21" i="1"/>
  <c r="CJ22" i="1"/>
  <c r="CI3" i="1"/>
  <c r="CI4" i="1"/>
  <c r="CI6" i="1"/>
  <c r="CI7" i="1"/>
  <c r="CI8" i="1"/>
  <c r="CI9" i="1"/>
  <c r="CI10" i="1"/>
  <c r="CI11" i="1"/>
  <c r="CI12" i="1"/>
  <c r="CI13" i="1"/>
  <c r="CI14" i="1"/>
  <c r="CI15" i="1"/>
  <c r="CI16" i="1"/>
  <c r="CI17" i="1"/>
  <c r="CI18" i="1"/>
  <c r="CI19" i="1"/>
  <c r="CI20" i="1"/>
  <c r="CI21" i="1"/>
  <c r="CI22" i="1"/>
  <c r="CH3" i="1"/>
  <c r="CH4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DC2" i="1"/>
  <c r="DB2" i="1"/>
  <c r="DA2" i="1"/>
  <c r="CZ2" i="1"/>
  <c r="CY2" i="1"/>
  <c r="CX2" i="1"/>
  <c r="CW2" i="1"/>
  <c r="CV2" i="1"/>
  <c r="CU2" i="1"/>
  <c r="CT2" i="1"/>
  <c r="CS2" i="1"/>
  <c r="CR2" i="1"/>
  <c r="CQ2" i="1"/>
  <c r="CP2" i="1"/>
  <c r="CO2" i="1"/>
  <c r="CN2" i="1"/>
  <c r="CM2" i="1"/>
  <c r="CL2" i="1"/>
  <c r="CK2" i="1"/>
  <c r="CJ2" i="1"/>
  <c r="CI2" i="1"/>
  <c r="CH2" i="1"/>
  <c r="CG2" i="1"/>
  <c r="CG3" i="1"/>
  <c r="CG4" i="1"/>
  <c r="CG6" i="1"/>
  <c r="CG7" i="1"/>
  <c r="CG8" i="1"/>
  <c r="CG9" i="1"/>
  <c r="CG10" i="1"/>
  <c r="CG11" i="1"/>
  <c r="CG12" i="1"/>
  <c r="CG13" i="1"/>
  <c r="CG14" i="1"/>
  <c r="CG15" i="1"/>
  <c r="CG16" i="1"/>
  <c r="CG17" i="1"/>
  <c r="CG18" i="1"/>
  <c r="CG19" i="1"/>
  <c r="CG20" i="1"/>
  <c r="CG21" i="1"/>
  <c r="CG22" i="1"/>
  <c r="BE2" i="1"/>
  <c r="CD3" i="1"/>
  <c r="CD4" i="1"/>
  <c r="CD6" i="1"/>
  <c r="CD7" i="1"/>
  <c r="CD8" i="1"/>
  <c r="CD9" i="1"/>
  <c r="CD10" i="1"/>
  <c r="CD11" i="1"/>
  <c r="CD12" i="1"/>
  <c r="CD13" i="1"/>
  <c r="CD14" i="1"/>
  <c r="CD15" i="1"/>
  <c r="CD16" i="1"/>
  <c r="CD17" i="1"/>
  <c r="CD18" i="1"/>
  <c r="CD19" i="1"/>
  <c r="CD20" i="1"/>
  <c r="CD21" i="1"/>
  <c r="CC3" i="1"/>
  <c r="CC4" i="1"/>
  <c r="CC6" i="1"/>
  <c r="CC7" i="1"/>
  <c r="CC8" i="1"/>
  <c r="CC9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2" i="1"/>
  <c r="CD2" i="1" s="1"/>
  <c r="CA3" i="1"/>
  <c r="CA4" i="1"/>
  <c r="CA6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19" i="1"/>
  <c r="CA20" i="1"/>
  <c r="CA21" i="1"/>
  <c r="CA22" i="1"/>
  <c r="BZ3" i="1"/>
  <c r="BZ4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Y3" i="1"/>
  <c r="BY4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X3" i="1"/>
  <c r="BX4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W3" i="1"/>
  <c r="BW4" i="1"/>
  <c r="BW6" i="1"/>
  <c r="BW7" i="1"/>
  <c r="BW8" i="1"/>
  <c r="BW9" i="1"/>
  <c r="BW10" i="1"/>
  <c r="BW11" i="1"/>
  <c r="BW12" i="1"/>
  <c r="BW13" i="1"/>
  <c r="BW14" i="1"/>
  <c r="BW15" i="1"/>
  <c r="BW16" i="1"/>
  <c r="BW17" i="1"/>
  <c r="BW18" i="1"/>
  <c r="BW19" i="1"/>
  <c r="BW20" i="1"/>
  <c r="BW21" i="1"/>
  <c r="BW22" i="1"/>
  <c r="BV3" i="1"/>
  <c r="BV4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U3" i="1"/>
  <c r="BU4" i="1"/>
  <c r="BU6" i="1"/>
  <c r="BU7" i="1"/>
  <c r="BU8" i="1"/>
  <c r="BU9" i="1"/>
  <c r="BU10" i="1"/>
  <c r="BU11" i="1"/>
  <c r="BU12" i="1"/>
  <c r="BU13" i="1"/>
  <c r="BU14" i="1"/>
  <c r="BU15" i="1"/>
  <c r="BU16" i="1"/>
  <c r="BU17" i="1"/>
  <c r="BU18" i="1"/>
  <c r="BU19" i="1"/>
  <c r="BU20" i="1"/>
  <c r="BU21" i="1"/>
  <c r="BU22" i="1"/>
  <c r="BT3" i="1"/>
  <c r="BT4" i="1"/>
  <c r="BT6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S3" i="1"/>
  <c r="BS4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R3" i="1"/>
  <c r="BR4" i="1"/>
  <c r="BR6" i="1"/>
  <c r="BR7" i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Q3" i="1"/>
  <c r="BQ4" i="1"/>
  <c r="BQ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P3" i="1"/>
  <c r="BP4" i="1"/>
  <c r="BP6" i="1"/>
  <c r="BP7" i="1"/>
  <c r="BP8" i="1"/>
  <c r="BP9" i="1"/>
  <c r="BP10" i="1"/>
  <c r="BP11" i="1"/>
  <c r="BP12" i="1"/>
  <c r="BP13" i="1"/>
  <c r="BP14" i="1"/>
  <c r="BP15" i="1"/>
  <c r="BP16" i="1"/>
  <c r="BP17" i="1"/>
  <c r="BP18" i="1"/>
  <c r="BP19" i="1"/>
  <c r="BP20" i="1"/>
  <c r="BP21" i="1"/>
  <c r="BP22" i="1"/>
  <c r="BO3" i="1"/>
  <c r="BO4" i="1"/>
  <c r="BO6" i="1"/>
  <c r="BO7" i="1"/>
  <c r="BO8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N3" i="1"/>
  <c r="BN4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M3" i="1"/>
  <c r="BM4" i="1"/>
  <c r="BM6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L3" i="1"/>
  <c r="BL4" i="1"/>
  <c r="BL6" i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K3" i="1"/>
  <c r="BK4" i="1"/>
  <c r="BK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J3" i="1"/>
  <c r="BJ4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I3" i="1"/>
  <c r="BI4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H3" i="1"/>
  <c r="BH4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G3" i="1"/>
  <c r="BG4" i="1"/>
  <c r="BG6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3" i="1"/>
  <c r="BF4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" i="1"/>
  <c r="BE21" i="1"/>
  <c r="BE22" i="1"/>
  <c r="CC22" i="1" s="1"/>
  <c r="CD22" i="1" s="1"/>
  <c r="BE3" i="1"/>
  <c r="BE4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M29" i="1"/>
  <c r="H58" i="1"/>
  <c r="I58" i="1"/>
  <c r="J58" i="1"/>
  <c r="H59" i="1"/>
  <c r="I59" i="1"/>
  <c r="J59" i="1"/>
  <c r="H60" i="1"/>
  <c r="I60" i="1"/>
  <c r="J60" i="1"/>
  <c r="H61" i="1"/>
  <c r="I61" i="1"/>
  <c r="J61" i="1"/>
  <c r="H62" i="1"/>
  <c r="I62" i="1"/>
  <c r="J62" i="1"/>
  <c r="H63" i="1"/>
  <c r="I63" i="1"/>
  <c r="J63" i="1"/>
  <c r="H64" i="1"/>
  <c r="I64" i="1"/>
  <c r="J64" i="1"/>
  <c r="H65" i="1"/>
  <c r="I65" i="1"/>
  <c r="J65" i="1"/>
  <c r="H66" i="1"/>
  <c r="I66" i="1"/>
  <c r="J66" i="1"/>
  <c r="H67" i="1"/>
  <c r="I67" i="1"/>
  <c r="J67" i="1"/>
  <c r="H68" i="1"/>
  <c r="I68" i="1"/>
  <c r="J68" i="1"/>
  <c r="H69" i="1"/>
  <c r="I69" i="1"/>
  <c r="J69" i="1"/>
  <c r="H70" i="1"/>
  <c r="I70" i="1"/>
  <c r="J70" i="1"/>
  <c r="H71" i="1"/>
  <c r="I71" i="1"/>
  <c r="J71" i="1"/>
  <c r="H72" i="1"/>
  <c r="I72" i="1"/>
  <c r="J72" i="1"/>
  <c r="H73" i="1"/>
  <c r="I73" i="1"/>
  <c r="J73" i="1"/>
  <c r="H74" i="1"/>
  <c r="I74" i="1"/>
  <c r="J74" i="1"/>
  <c r="H75" i="1"/>
  <c r="I75" i="1"/>
  <c r="J75" i="1"/>
  <c r="H76" i="1"/>
  <c r="I76" i="1"/>
  <c r="J76" i="1"/>
  <c r="H77" i="1"/>
  <c r="I77" i="1"/>
  <c r="J77" i="1"/>
  <c r="H78" i="1"/>
  <c r="I78" i="1"/>
  <c r="J78" i="1"/>
  <c r="H79" i="1"/>
  <c r="I79" i="1"/>
  <c r="J79" i="1"/>
  <c r="H80" i="1"/>
  <c r="I80" i="1"/>
  <c r="J80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I30" i="1"/>
  <c r="J30" i="1"/>
  <c r="K30" i="1"/>
  <c r="L30" i="1"/>
  <c r="I31" i="1"/>
  <c r="J31" i="1"/>
  <c r="K31" i="1"/>
  <c r="L31" i="1"/>
  <c r="I32" i="1"/>
  <c r="J32" i="1"/>
  <c r="K32" i="1"/>
  <c r="L32" i="1"/>
  <c r="I33" i="1"/>
  <c r="J33" i="1"/>
  <c r="K33" i="1"/>
  <c r="L33" i="1"/>
  <c r="I34" i="1"/>
  <c r="J34" i="1"/>
  <c r="K34" i="1"/>
  <c r="L34" i="1"/>
  <c r="I35" i="1"/>
  <c r="J35" i="1"/>
  <c r="K35" i="1"/>
  <c r="L35" i="1"/>
  <c r="I36" i="1"/>
  <c r="J36" i="1"/>
  <c r="K36" i="1"/>
  <c r="L36" i="1"/>
  <c r="I37" i="1"/>
  <c r="J37" i="1"/>
  <c r="K37" i="1"/>
  <c r="L37" i="1"/>
  <c r="I38" i="1"/>
  <c r="J38" i="1"/>
  <c r="K38" i="1"/>
  <c r="L38" i="1"/>
  <c r="I39" i="1"/>
  <c r="J39" i="1"/>
  <c r="K39" i="1"/>
  <c r="L39" i="1"/>
  <c r="I40" i="1"/>
  <c r="J40" i="1"/>
  <c r="K40" i="1"/>
  <c r="L40" i="1"/>
  <c r="I41" i="1"/>
  <c r="J41" i="1"/>
  <c r="K41" i="1"/>
  <c r="L41" i="1"/>
  <c r="I42" i="1"/>
  <c r="J42" i="1"/>
  <c r="K42" i="1"/>
  <c r="L42" i="1"/>
  <c r="I43" i="1"/>
  <c r="J43" i="1"/>
  <c r="K43" i="1"/>
  <c r="L43" i="1"/>
  <c r="I44" i="1"/>
  <c r="J44" i="1"/>
  <c r="K44" i="1"/>
  <c r="L44" i="1"/>
  <c r="I45" i="1"/>
  <c r="J45" i="1"/>
  <c r="K45" i="1"/>
  <c r="L45" i="1"/>
  <c r="I46" i="1"/>
  <c r="J46" i="1"/>
  <c r="K46" i="1"/>
  <c r="L46" i="1"/>
  <c r="I47" i="1"/>
  <c r="J47" i="1"/>
  <c r="K47" i="1"/>
  <c r="L47" i="1"/>
  <c r="I48" i="1"/>
  <c r="J48" i="1"/>
  <c r="K48" i="1"/>
  <c r="L48" i="1"/>
  <c r="I49" i="1"/>
  <c r="J49" i="1"/>
  <c r="K49" i="1"/>
  <c r="L49" i="1"/>
  <c r="I50" i="1"/>
  <c r="J50" i="1"/>
  <c r="K50" i="1"/>
  <c r="L50" i="1"/>
  <c r="I51" i="1"/>
  <c r="J51" i="1"/>
  <c r="K51" i="1"/>
  <c r="L51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29" i="1"/>
  <c r="I29" i="1"/>
  <c r="J29" i="1"/>
  <c r="K29" i="1"/>
  <c r="L29" i="1"/>
  <c r="H29" i="1"/>
  <c r="G34" i="2" l="1"/>
  <c r="I23" i="2"/>
  <c r="I24" i="2" s="1"/>
  <c r="I25" i="2" s="1"/>
  <c r="G23" i="2"/>
  <c r="CD24" i="1"/>
  <c r="DE22" i="1"/>
  <c r="DF22" i="1" s="1"/>
  <c r="DF25" i="1" s="1"/>
  <c r="CC24" i="1"/>
  <c r="DE25" i="1" l="1"/>
</calcChain>
</file>

<file path=xl/sharedStrings.xml><?xml version="1.0" encoding="utf-8"?>
<sst xmlns="http://schemas.openxmlformats.org/spreadsheetml/2006/main" count="1521" uniqueCount="145">
  <si>
    <t>Antwort ID</t>
  </si>
  <si>
    <t>Zufallsstartwert</t>
  </si>
  <si>
    <t>An welcher Schu..</t>
  </si>
  <si>
    <t>An welcher Schu..  [Sonstiges]</t>
  </si>
  <si>
    <t>Wie viele Jahre..</t>
  </si>
  <si>
    <t>Für welche Fäch..</t>
  </si>
  <si>
    <t>Haben Sie Lehre..</t>
  </si>
  <si>
    <t>In welche Kateg..  [Tafelarbeit]</t>
  </si>
  <si>
    <t>In welche Kateg..  [Modellieren]</t>
  </si>
  <si>
    <t>In welche Kateg..  [Beobachten]</t>
  </si>
  <si>
    <t>In welche Kateg..  [Gelenktes Gespräch]</t>
  </si>
  <si>
    <t>In welche Kateg..  [Storytelling]</t>
  </si>
  <si>
    <t>In welche Kateg..  [Informieren]</t>
  </si>
  <si>
    <t>In welche Kateg..  [Ablaufschema fo.. ]</t>
  </si>
  <si>
    <t>In welche Kateg..  [Lehrervortrag]</t>
  </si>
  <si>
    <t>In welche Kateg..  [Anwenden]</t>
  </si>
  <si>
    <t>In welche Kateg..  [Demonstrieren]</t>
  </si>
  <si>
    <t>In welche Kateg..  [Definieren]</t>
  </si>
  <si>
    <t>In welche Kateg..  [Strukturieren]</t>
  </si>
  <si>
    <t>In welche Kateg..  [Schriftliches T.. ]</t>
  </si>
  <si>
    <t>In welche Kateg..  [Diskutieren]</t>
  </si>
  <si>
    <t>In welche Kateg..  [Fallstudie unte.. ]</t>
  </si>
  <si>
    <t>In welche Kateg..  [Simulieren]</t>
  </si>
  <si>
    <t>In welche Kateg..  [Spielerisches L.. ]</t>
  </si>
  <si>
    <t>In welche Kateg..  [Feedback geben]</t>
  </si>
  <si>
    <t>In welche Kateg..  [Schülerreferat]</t>
  </si>
  <si>
    <t>In welche Kateg..  [Forschen]</t>
  </si>
  <si>
    <t>In welche Kateg..  [Erkunden]</t>
  </si>
  <si>
    <t>In welche Kateg..  [Mündliches Abfr.. ]</t>
  </si>
  <si>
    <t>In welche Kateg..  [Programmieren]</t>
  </si>
  <si>
    <t>Das möchte ich ..</t>
  </si>
  <si>
    <t>Erarbeitendes Lernen</t>
  </si>
  <si>
    <t>Präsentierendes Lernen</t>
  </si>
  <si>
    <t>Kommunizierendes Lernen</t>
  </si>
  <si>
    <t>Evaluierendes Lernen</t>
  </si>
  <si>
    <t>Entdeckendes Lernen</t>
  </si>
  <si>
    <t>Spielerisches Lernen</t>
  </si>
  <si>
    <t>Kommunizierend/   präsentierendes Lernen</t>
  </si>
  <si>
    <t>Oberschule</t>
  </si>
  <si>
    <t>6-10 Jahre</t>
  </si>
  <si>
    <t>Nein</t>
  </si>
  <si>
    <t>Ja</t>
  </si>
  <si>
    <t>Chemie, Physik</t>
  </si>
  <si>
    <t>11-15 Jahre</t>
  </si>
  <si>
    <t>Englisch, Sport</t>
  </si>
  <si>
    <t>Englisch, Biologie</t>
  </si>
  <si>
    <t>Gymnasium</t>
  </si>
  <si>
    <t>weniger als 5 Jahre</t>
  </si>
  <si>
    <t>Mathe, Info</t>
  </si>
  <si>
    <t>Mathematik und Geschichte</t>
  </si>
  <si>
    <t>Informatik, Mathematik, Physik</t>
  </si>
  <si>
    <t>Berufsschule</t>
  </si>
  <si>
    <t>Deutsch/ EV. Religion</t>
  </si>
  <si>
    <t>26-30 Jahre</t>
  </si>
  <si>
    <t>Russisch, Englisch, Ethik</t>
  </si>
  <si>
    <t>Es ist nicht realistisch, jeweils nur in eine Kategorie einzuordnen.</t>
  </si>
  <si>
    <t>Bio, Chemie</t>
  </si>
  <si>
    <t>Deutsch, Ethik</t>
  </si>
  <si>
    <t>Deutsch, Französisch, Deutsch als Zweitsprache</t>
  </si>
  <si>
    <t>Grundschule</t>
  </si>
  <si>
    <t>Mathematik, Deutsch, Sachunterricht, Sport</t>
  </si>
  <si>
    <t>Physik, Biologie</t>
  </si>
  <si>
    <t>16-20 Jahre</t>
  </si>
  <si>
    <t>Deutsch, Französisch</t>
  </si>
  <si>
    <t>Deutsch, Mathematik, Sachunterricht, Ethik</t>
  </si>
  <si>
    <t>Sonstiges</t>
  </si>
  <si>
    <t>Grund</t>
  </si>
  <si>
    <t>Biologie, Deutsch und Kunst (gymnasial)</t>
  </si>
  <si>
    <t>Es war sehr schwer nur jeweils eine Kategorie zuzuordnen. Ich hätte mir eine Definition von 'Evaluiertes Lernen' gewünscht</t>
  </si>
  <si>
    <t>Mathematik, Informatik</t>
  </si>
  <si>
    <t>Eine Mehrfachauswahl wäre oft gut für mich gewesen, weil Tafelarbeit bei mir z.B. in verschiedenen Situationen etwa gleichverteilt auftritt, ich mich so aber für eine entscheiden musste.</t>
  </si>
  <si>
    <t>Ggf. könnten die Methoden etwas präzisiert werden, sind beispielsweise beim Vortragen die Lernenden, die vortragen gemeint oder die Lehrenden?</t>
  </si>
  <si>
    <t>31-35 Jahre</t>
  </si>
  <si>
    <t>Ma/Phy/Inf</t>
  </si>
  <si>
    <t>Ich hätte gern mehrere Lernkathegorien zum gleichen Schlagwort ausgewählt…
Toi toi toi für die Untersuchung</t>
  </si>
  <si>
    <t>Ru Eng</t>
  </si>
  <si>
    <t>2. Kategorisierung</t>
  </si>
  <si>
    <t>Erwartungsbild</t>
  </si>
  <si>
    <t>1. Kategorisierung</t>
  </si>
  <si>
    <t>Tafelarbeit</t>
  </si>
  <si>
    <t>Modellierung</t>
  </si>
  <si>
    <t>Beobachten</t>
  </si>
  <si>
    <t>gelenktes Gespräch</t>
  </si>
  <si>
    <t>Storytelling</t>
  </si>
  <si>
    <t>Informieren</t>
  </si>
  <si>
    <t>Ablaufschema folgen</t>
  </si>
  <si>
    <t>Lehrervortrag</t>
  </si>
  <si>
    <t>Anwenden</t>
  </si>
  <si>
    <t>Demonstrieren</t>
  </si>
  <si>
    <t>Definieren</t>
  </si>
  <si>
    <t>Strukturieren</t>
  </si>
  <si>
    <t>schriftliches Testen</t>
  </si>
  <si>
    <t>Diskutieren</t>
  </si>
  <si>
    <t>Fallstudie untersuchen</t>
  </si>
  <si>
    <t>Simulieren</t>
  </si>
  <si>
    <t>spielerisches Lernen</t>
  </si>
  <si>
    <t>Feedback geben</t>
  </si>
  <si>
    <t>Schülerreferat</t>
  </si>
  <si>
    <t>Forschen</t>
  </si>
  <si>
    <t>Erkunden</t>
  </si>
  <si>
    <t>mündliches Abfragen</t>
  </si>
  <si>
    <t>Programmieren</t>
  </si>
  <si>
    <t>fehlerhaft</t>
  </si>
  <si>
    <t>korrekt</t>
  </si>
  <si>
    <t>Punkte</t>
  </si>
  <si>
    <t>Gesamt</t>
  </si>
  <si>
    <t>Prozent</t>
  </si>
  <si>
    <t>Durchschnitt</t>
  </si>
  <si>
    <t>Durschnitt</t>
  </si>
  <si>
    <t>1. Test</t>
  </si>
  <si>
    <t>2. Test</t>
  </si>
  <si>
    <t>Diff. Punkte</t>
  </si>
  <si>
    <t>Standardabweichung</t>
  </si>
  <si>
    <t>Varianz</t>
  </si>
  <si>
    <t>Cohans d für gepaarten t-test:</t>
  </si>
  <si>
    <t>Formular scoring</t>
  </si>
  <si>
    <t>Formular Scoring</t>
  </si>
  <si>
    <t>t-wert</t>
  </si>
  <si>
    <t>Freiheitsgrade</t>
  </si>
  <si>
    <t>mittel</t>
  </si>
  <si>
    <t>groß</t>
  </si>
  <si>
    <t>mittelwertdiff : mittwert-diff-standabw</t>
  </si>
  <si>
    <t>Cohens d aus R</t>
  </si>
  <si>
    <t>SMR</t>
  </si>
  <si>
    <t>cohen.d-Funktion</t>
  </si>
  <si>
    <t>CohensD-Funktion</t>
  </si>
  <si>
    <t>gepaart</t>
  </si>
  <si>
    <t>0.8465671</t>
  </si>
  <si>
    <t>0.5512605</t>
  </si>
  <si>
    <t>empfohlen aus Döring und Borts</t>
  </si>
  <si>
    <t>schwer zuzuordnen, da &lt;11:</t>
  </si>
  <si>
    <t>Tafelarbeit, Beobachten, Anwenden, Fallstudie untersuchen, mündliches Abfragen</t>
  </si>
  <si>
    <t>KL</t>
  </si>
  <si>
    <t>ErarbL</t>
  </si>
  <si>
    <t>EntdL</t>
  </si>
  <si>
    <t>PraesL</t>
  </si>
  <si>
    <t>EvL</t>
  </si>
  <si>
    <t>SpL</t>
  </si>
  <si>
    <t>KL/PraesL</t>
  </si>
  <si>
    <t>arithmetisches Mittel:</t>
  </si>
  <si>
    <t>Standard Scoring</t>
  </si>
  <si>
    <t>Forschungsdaten (Rohdaten) zur Dissertation</t>
  </si>
  <si>
    <t>Peter Kießling (2025)</t>
  </si>
  <si>
    <t>Forschungsdaten der Vorstudie Phase II</t>
  </si>
  <si>
    <t>- Daten zur Reproduzierbarkeit der verschiedenen Begriffsstrukturen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</si>
</sst>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1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12"/>
      <name val="Aptos"/>
    </font>
    <font>
      <b/>
      <sz val="10"/>
      <color theme="1" tint="0.499984740745262"/>
      <name val="Arial"/>
      <family val="2"/>
    </font>
    <font>
      <b/>
      <sz val="10"/>
      <color theme="9"/>
      <name val="Arial"/>
      <family val="2"/>
    </font>
    <font>
      <b/>
      <sz val="10"/>
      <color rgb="FFC00000"/>
      <name val="Arial"/>
      <family val="2"/>
    </font>
    <font>
      <b/>
      <sz val="13"/>
      <name val="Helvetica Neue"/>
      <family val="2"/>
    </font>
    <font>
      <sz val="10"/>
      <color rgb="FFC00000"/>
      <name val="Arial"/>
      <family val="2"/>
      <charset val="1"/>
    </font>
    <font>
      <sz val="10"/>
      <color rgb="FFC00000"/>
      <name val="Arial"/>
      <family val="2"/>
    </font>
    <font>
      <sz val="10"/>
      <name val="Arial"/>
      <family val="2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0" fontId="7" fillId="0" borderId="0" xfId="0" applyFont="1"/>
    <xf numFmtId="10" fontId="0" fillId="0" borderId="0" xfId="0" applyNumberFormat="1"/>
    <xf numFmtId="10" fontId="1" fillId="0" borderId="0" xfId="0" applyNumberFormat="1" applyFont="1"/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9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2" fontId="10" fillId="0" borderId="0" xfId="0" applyNumberFormat="1" applyFont="1"/>
    <xf numFmtId="0" fontId="5" fillId="0" borderId="1" xfId="0" applyFont="1" applyBorder="1"/>
    <xf numFmtId="0" fontId="0" fillId="0" borderId="1" xfId="0" applyBorder="1"/>
    <xf numFmtId="0" fontId="7" fillId="0" borderId="1" xfId="0" applyFont="1" applyBorder="1"/>
    <xf numFmtId="0" fontId="4" fillId="0" borderId="1" xfId="0" applyFont="1" applyBorder="1" applyAlignment="1">
      <alignment vertical="center"/>
    </xf>
    <xf numFmtId="0" fontId="6" fillId="0" borderId="1" xfId="0" applyFont="1" applyBorder="1"/>
    <xf numFmtId="2" fontId="1" fillId="0" borderId="0" xfId="0" applyNumberFormat="1" applyFont="1"/>
    <xf numFmtId="0" fontId="1" fillId="0" borderId="1" xfId="0" applyFont="1" applyBorder="1"/>
    <xf numFmtId="10" fontId="11" fillId="0" borderId="1" xfId="0" applyNumberFormat="1" applyFont="1" applyBorder="1"/>
    <xf numFmtId="10" fontId="0" fillId="0" borderId="1" xfId="0" applyNumberForma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textRotation="255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textRotation="255"/>
    </xf>
    <xf numFmtId="0" fontId="7" fillId="0" borderId="0" xfId="0" applyFont="1" applyAlignment="1">
      <alignment horizontal="center" textRotation="255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0" xfId="0" applyFont="1"/>
    <xf numFmtId="0" fontId="12" fillId="0" borderId="0" xfId="0" applyFont="1"/>
    <xf numFmtId="0" fontId="0" fillId="0" borderId="0" xfId="0" quotePrefix="1"/>
  </cellXfs>
  <cellStyles count="1">
    <cellStyle name="Standard" xfId="0" builtinId="0"/>
  </cellStyles>
  <dxfs count="9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245D-5C89-B84C-8C98-1969AF721FEC}">
  <dimension ref="B3:B8"/>
  <sheetViews>
    <sheetView tabSelected="1" workbookViewId="0">
      <selection activeCell="B8" sqref="B8"/>
    </sheetView>
  </sheetViews>
  <sheetFormatPr baseColWidth="10" defaultRowHeight="13" x14ac:dyDescent="0.15"/>
  <cols>
    <col min="2" max="2" width="65.6640625" customWidth="1"/>
  </cols>
  <sheetData>
    <row r="3" spans="2:2" ht="24" x14ac:dyDescent="0.3">
      <c r="B3" s="33" t="s">
        <v>141</v>
      </c>
    </row>
    <row r="4" spans="2:2" x14ac:dyDescent="0.15">
      <c r="B4" t="s">
        <v>142</v>
      </c>
    </row>
    <row r="6" spans="2:2" ht="16" x14ac:dyDescent="0.2">
      <c r="B6" s="34" t="s">
        <v>143</v>
      </c>
    </row>
    <row r="7" spans="2:2" x14ac:dyDescent="0.15">
      <c r="B7" s="35" t="s">
        <v>144</v>
      </c>
    </row>
    <row r="8" spans="2:2" x14ac:dyDescent="0.15">
      <c r="B8" s="3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84"/>
  <sheetViews>
    <sheetView zoomScale="114" zoomScaleNormal="143" workbookViewId="0">
      <selection activeCell="B1" sqref="B1"/>
    </sheetView>
  </sheetViews>
  <sheetFormatPr baseColWidth="10" defaultRowHeight="13" x14ac:dyDescent="0.15"/>
  <cols>
    <col min="1" max="1" width="11.5"/>
    <col min="2" max="2" width="13.83203125" customWidth="1"/>
    <col min="3" max="3" width="15.6640625" customWidth="1"/>
    <col min="4" max="4" width="14" customWidth="1"/>
    <col min="5" max="5" width="14.83203125" customWidth="1"/>
    <col min="6" max="6" width="19.83203125" customWidth="1"/>
    <col min="7" max="7" width="25.5" customWidth="1"/>
    <col min="8" max="54" width="29" customWidth="1"/>
    <col min="55" max="55" width="156.33203125" customWidth="1"/>
    <col min="56" max="78" width="11.5"/>
    <col min="79" max="79" width="14.33203125" customWidth="1"/>
    <col min="80" max="1021" width="11.5"/>
  </cols>
  <sheetData>
    <row r="1" spans="1:1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26" t="s">
        <v>76</v>
      </c>
      <c r="AF1" t="s">
        <v>7</v>
      </c>
      <c r="AG1" t="s">
        <v>8</v>
      </c>
      <c r="AH1" t="s">
        <v>9</v>
      </c>
      <c r="AI1" t="s">
        <v>10</v>
      </c>
      <c r="AJ1" t="s">
        <v>11</v>
      </c>
      <c r="AK1" t="s">
        <v>12</v>
      </c>
      <c r="AL1" t="s">
        <v>13</v>
      </c>
      <c r="AM1" t="s">
        <v>14</v>
      </c>
      <c r="AN1" t="s">
        <v>15</v>
      </c>
      <c r="AO1" t="s">
        <v>16</v>
      </c>
      <c r="AP1" t="s">
        <v>17</v>
      </c>
      <c r="AQ1" t="s">
        <v>18</v>
      </c>
      <c r="AR1" t="s">
        <v>19</v>
      </c>
      <c r="AS1" t="s">
        <v>20</v>
      </c>
      <c r="AT1" t="s">
        <v>21</v>
      </c>
      <c r="AU1" t="s">
        <v>22</v>
      </c>
      <c r="AV1" t="s">
        <v>23</v>
      </c>
      <c r="AW1" t="s">
        <v>24</v>
      </c>
      <c r="AX1" t="s">
        <v>25</v>
      </c>
      <c r="AY1" t="s">
        <v>26</v>
      </c>
      <c r="AZ1" t="s">
        <v>27</v>
      </c>
      <c r="BA1" t="s">
        <v>28</v>
      </c>
      <c r="BB1" t="s">
        <v>29</v>
      </c>
      <c r="BC1" t="s">
        <v>30</v>
      </c>
      <c r="BD1" s="29" t="s">
        <v>104</v>
      </c>
      <c r="BE1" t="s">
        <v>79</v>
      </c>
      <c r="BF1" t="s">
        <v>80</v>
      </c>
      <c r="BG1" t="s">
        <v>81</v>
      </c>
      <c r="BH1" t="s">
        <v>82</v>
      </c>
      <c r="BI1" t="s">
        <v>83</v>
      </c>
      <c r="BJ1" t="s">
        <v>84</v>
      </c>
      <c r="BK1" t="s">
        <v>85</v>
      </c>
      <c r="BL1" t="s">
        <v>86</v>
      </c>
      <c r="BM1" t="s">
        <v>87</v>
      </c>
      <c r="BN1" t="s">
        <v>88</v>
      </c>
      <c r="BO1" t="s">
        <v>89</v>
      </c>
      <c r="BP1" t="s">
        <v>90</v>
      </c>
      <c r="BQ1" t="s">
        <v>91</v>
      </c>
      <c r="BR1" t="s">
        <v>92</v>
      </c>
      <c r="BS1" t="s">
        <v>93</v>
      </c>
      <c r="BT1" t="s">
        <v>94</v>
      </c>
      <c r="BU1" t="s">
        <v>95</v>
      </c>
      <c r="BV1" t="s">
        <v>96</v>
      </c>
      <c r="BW1" t="s">
        <v>97</v>
      </c>
      <c r="BX1" t="s">
        <v>98</v>
      </c>
      <c r="BY1" t="s">
        <v>99</v>
      </c>
      <c r="BZ1" t="s">
        <v>100</v>
      </c>
      <c r="CA1" t="s">
        <v>101</v>
      </c>
      <c r="CC1" s="3" t="s">
        <v>105</v>
      </c>
      <c r="CD1" s="3" t="s">
        <v>106</v>
      </c>
      <c r="CG1" t="s">
        <v>79</v>
      </c>
      <c r="CH1" t="s">
        <v>80</v>
      </c>
      <c r="CI1" t="s">
        <v>81</v>
      </c>
      <c r="CJ1" t="s">
        <v>82</v>
      </c>
      <c r="CK1" t="s">
        <v>83</v>
      </c>
      <c r="CL1" t="s">
        <v>84</v>
      </c>
      <c r="CM1" t="s">
        <v>85</v>
      </c>
      <c r="CN1" t="s">
        <v>86</v>
      </c>
      <c r="CO1" t="s">
        <v>87</v>
      </c>
      <c r="CP1" t="s">
        <v>88</v>
      </c>
      <c r="CQ1" t="s">
        <v>89</v>
      </c>
      <c r="CR1" t="s">
        <v>90</v>
      </c>
      <c r="CS1" t="s">
        <v>91</v>
      </c>
      <c r="CT1" t="s">
        <v>92</v>
      </c>
      <c r="CU1" t="s">
        <v>93</v>
      </c>
      <c r="CV1" t="s">
        <v>94</v>
      </c>
      <c r="CW1" t="s">
        <v>95</v>
      </c>
      <c r="CX1" t="s">
        <v>96</v>
      </c>
      <c r="CY1" t="s">
        <v>97</v>
      </c>
      <c r="CZ1" t="s">
        <v>98</v>
      </c>
      <c r="DA1" t="s">
        <v>99</v>
      </c>
      <c r="DB1" t="s">
        <v>100</v>
      </c>
      <c r="DC1" t="s">
        <v>101</v>
      </c>
      <c r="DE1" s="3" t="s">
        <v>105</v>
      </c>
      <c r="DF1" s="3" t="s">
        <v>106</v>
      </c>
    </row>
    <row r="2" spans="1:110" x14ac:dyDescent="0.15">
      <c r="A2">
        <v>1</v>
      </c>
      <c r="B2">
        <v>1216417197</v>
      </c>
      <c r="C2" t="s">
        <v>38</v>
      </c>
      <c r="E2" t="s">
        <v>43</v>
      </c>
      <c r="F2" t="s">
        <v>45</v>
      </c>
      <c r="G2" t="s">
        <v>40</v>
      </c>
      <c r="H2" t="s">
        <v>31</v>
      </c>
      <c r="I2" t="s">
        <v>31</v>
      </c>
      <c r="J2" t="s">
        <v>32</v>
      </c>
      <c r="K2" t="s">
        <v>33</v>
      </c>
      <c r="L2" t="s">
        <v>33</v>
      </c>
      <c r="M2" t="s">
        <v>31</v>
      </c>
      <c r="N2" t="s">
        <v>31</v>
      </c>
      <c r="O2" t="s">
        <v>32</v>
      </c>
      <c r="P2" t="s">
        <v>31</v>
      </c>
      <c r="Q2" t="s">
        <v>32</v>
      </c>
      <c r="R2" t="s">
        <v>31</v>
      </c>
      <c r="S2" t="s">
        <v>31</v>
      </c>
      <c r="T2" t="s">
        <v>34</v>
      </c>
      <c r="U2" t="s">
        <v>33</v>
      </c>
      <c r="V2" t="s">
        <v>31</v>
      </c>
      <c r="W2" t="s">
        <v>35</v>
      </c>
      <c r="X2" t="s">
        <v>36</v>
      </c>
      <c r="Y2" t="s">
        <v>34</v>
      </c>
      <c r="Z2" t="s">
        <v>32</v>
      </c>
      <c r="AA2" t="s">
        <v>35</v>
      </c>
      <c r="AB2" t="s">
        <v>35</v>
      </c>
      <c r="AC2" t="s">
        <v>34</v>
      </c>
      <c r="AD2" t="s">
        <v>31</v>
      </c>
      <c r="AE2" s="26"/>
      <c r="AF2" t="s">
        <v>31</v>
      </c>
      <c r="AG2" t="s">
        <v>31</v>
      </c>
      <c r="AH2" t="s">
        <v>35</v>
      </c>
      <c r="AI2" t="s">
        <v>37</v>
      </c>
      <c r="AJ2" t="s">
        <v>37</v>
      </c>
      <c r="AK2" t="s">
        <v>31</v>
      </c>
      <c r="AL2" t="s">
        <v>31</v>
      </c>
      <c r="AM2" t="s">
        <v>37</v>
      </c>
      <c r="AN2" t="s">
        <v>31</v>
      </c>
      <c r="AO2" t="s">
        <v>37</v>
      </c>
      <c r="AP2" t="s">
        <v>31</v>
      </c>
      <c r="AQ2" t="s">
        <v>31</v>
      </c>
      <c r="AR2" t="s">
        <v>34</v>
      </c>
      <c r="AS2" t="s">
        <v>37</v>
      </c>
      <c r="AT2" t="s">
        <v>31</v>
      </c>
      <c r="AU2" t="s">
        <v>35</v>
      </c>
      <c r="AV2" t="s">
        <v>35</v>
      </c>
      <c r="AW2" t="s">
        <v>34</v>
      </c>
      <c r="AX2" t="s">
        <v>34</v>
      </c>
      <c r="AY2" t="s">
        <v>35</v>
      </c>
      <c r="AZ2" t="s">
        <v>35</v>
      </c>
      <c r="BA2" t="s">
        <v>34</v>
      </c>
      <c r="BB2" t="s">
        <v>31</v>
      </c>
      <c r="BD2" s="29"/>
      <c r="BE2">
        <f>IF(H2=H25, 1, 0)</f>
        <v>0</v>
      </c>
      <c r="BF2">
        <f>IF(I2=$I$25, 1, 0)</f>
        <v>1</v>
      </c>
      <c r="BG2">
        <f>IF(J2=$J$25, 1, 0)</f>
        <v>1</v>
      </c>
      <c r="BH2">
        <f>IF(K2=$K$25, 1, 0)</f>
        <v>1</v>
      </c>
      <c r="BI2">
        <f>IF(L2=$L$25, 1, 0)</f>
        <v>1</v>
      </c>
      <c r="BJ2">
        <f>IF(M2=$M$25, 1, 0)</f>
        <v>1</v>
      </c>
      <c r="BK2">
        <f>IF(N2=$N$25, 1, 0)</f>
        <v>1</v>
      </c>
      <c r="BL2">
        <f>IF(O2=$O$25, 1, 0)</f>
        <v>1</v>
      </c>
      <c r="BM2">
        <f>IF(P2=$P$25, 1, 0)</f>
        <v>1</v>
      </c>
      <c r="BN2">
        <f>IF(Q2=$Q$25, 1, 0)</f>
        <v>1</v>
      </c>
      <c r="BO2">
        <f>IF(R2=$R$25, 1, 0)</f>
        <v>1</v>
      </c>
      <c r="BP2">
        <f>IF(S2=$S$25, 1, 0)</f>
        <v>1</v>
      </c>
      <c r="BQ2">
        <f>IF(T2=$T$25, 1, 0)</f>
        <v>1</v>
      </c>
      <c r="BR2">
        <f>IF(U2=$U$25, 1, 0)</f>
        <v>1</v>
      </c>
      <c r="BS2">
        <f>IF(V2=$V$25, 1, 0)</f>
        <v>1</v>
      </c>
      <c r="BT2">
        <f>IF(W2=$W$25, 1, 0)</f>
        <v>0</v>
      </c>
      <c r="BU2">
        <f>IF(X2=$X$25, 1, 0)</f>
        <v>1</v>
      </c>
      <c r="BV2">
        <f>IF(Y2=$Y$25, 1, 0)</f>
        <v>1</v>
      </c>
      <c r="BW2">
        <f>IF(Z2=$Z$25, 1, 0)</f>
        <v>1</v>
      </c>
      <c r="BX2">
        <f>IF(AA2=$AA$25, 1, 0)</f>
        <v>1</v>
      </c>
      <c r="BY2">
        <f>IF(AB2=$AB$25, 1, 0)</f>
        <v>1</v>
      </c>
      <c r="BZ2">
        <f>IF(AC2=$AC$25, 1, 0)</f>
        <v>1</v>
      </c>
      <c r="CA2">
        <f>IF(AD2=$AD$25, 1, 0)</f>
        <v>1</v>
      </c>
      <c r="CC2" s="3">
        <f>SUM(BE2:CA2)</f>
        <v>21</v>
      </c>
      <c r="CD2" s="7">
        <f>CC2/23</f>
        <v>0.91304347826086951</v>
      </c>
      <c r="CF2" s="30" t="s">
        <v>76</v>
      </c>
      <c r="CG2">
        <f>IF(AF2=AF25, 1, 0)</f>
        <v>1</v>
      </c>
      <c r="CH2">
        <f>IF(AG2=$AG$25, 1, 0)</f>
        <v>1</v>
      </c>
      <c r="CI2">
        <f>IF(AH2=$AH$25, 1, 0)</f>
        <v>1</v>
      </c>
      <c r="CJ2">
        <f>IF(AI2=$AI$25, 1, 0)</f>
        <v>1</v>
      </c>
      <c r="CK2">
        <f>IF(AJ2=$AJ$25, 1, 0)</f>
        <v>1</v>
      </c>
      <c r="CL2">
        <f>IF(AK2=$AK$25, 1, 0)</f>
        <v>1</v>
      </c>
      <c r="CM2">
        <f>IF(AL2=$AL$25, 1, 0)</f>
        <v>1</v>
      </c>
      <c r="CN2">
        <f>IF(AM2=$AM$25, 1, 0)</f>
        <v>1</v>
      </c>
      <c r="CO2">
        <f>IF(AN2=$AN$25, 1, 0)</f>
        <v>1</v>
      </c>
      <c r="CP2">
        <f>IF(AO2=$AO$25, 1, 0)</f>
        <v>1</v>
      </c>
      <c r="CQ2">
        <f>IF(AP2=$AP$25, 1, 0)</f>
        <v>1</v>
      </c>
      <c r="CR2">
        <f>IF(AQ2=$AQ$25, 1, 0)</f>
        <v>1</v>
      </c>
      <c r="CS2">
        <f>IF(AR2=$AR$25, 1, 0)</f>
        <v>1</v>
      </c>
      <c r="CT2">
        <f>IF(AS2=$AS$25, 1, 0)</f>
        <v>1</v>
      </c>
      <c r="CU2">
        <f>IF(AT2=$AT$25, 1, 0)</f>
        <v>1</v>
      </c>
      <c r="CV2">
        <f>IF(AU2=$AU$25, 1, 0)</f>
        <v>1</v>
      </c>
      <c r="CW2">
        <f>IF(AV2=$AV$25, 1, 0)</f>
        <v>1</v>
      </c>
      <c r="CX2">
        <f>IF(AW2=$AW$25, 1, 0)</f>
        <v>1</v>
      </c>
      <c r="CY2">
        <f>IF(AX2=$AX$25, 1, 0)</f>
        <v>0</v>
      </c>
      <c r="CZ2">
        <f>IF(AY2=$AY$25, 1, 0)</f>
        <v>1</v>
      </c>
      <c r="DA2">
        <f>IF(AZ2=$AZ$25, 1, 0)</f>
        <v>1</v>
      </c>
      <c r="DB2">
        <f>IF(BA2=$BA$25, 1, 0)</f>
        <v>1</v>
      </c>
      <c r="DC2">
        <f>IF(BB2=$BB$25, 1, 0)</f>
        <v>1</v>
      </c>
      <c r="DE2">
        <f>SUM(CG2:DC2)</f>
        <v>22</v>
      </c>
      <c r="DF2" s="6">
        <f>DE2/23</f>
        <v>0.95652173913043481</v>
      </c>
    </row>
    <row r="3" spans="1:110" x14ac:dyDescent="0.15">
      <c r="A3">
        <v>4</v>
      </c>
      <c r="B3">
        <v>756611579</v>
      </c>
      <c r="C3" t="s">
        <v>38</v>
      </c>
      <c r="E3" t="s">
        <v>39</v>
      </c>
      <c r="F3" t="s">
        <v>42</v>
      </c>
      <c r="G3" t="s">
        <v>41</v>
      </c>
      <c r="H3" t="s">
        <v>32</v>
      </c>
      <c r="I3" t="s">
        <v>35</v>
      </c>
      <c r="J3" t="s">
        <v>31</v>
      </c>
      <c r="K3" t="s">
        <v>33</v>
      </c>
      <c r="L3" t="s">
        <v>33</v>
      </c>
      <c r="M3" t="s">
        <v>31</v>
      </c>
      <c r="N3" t="s">
        <v>31</v>
      </c>
      <c r="O3" t="s">
        <v>32</v>
      </c>
      <c r="P3" t="s">
        <v>35</v>
      </c>
      <c r="Q3" t="s">
        <v>32</v>
      </c>
      <c r="R3" t="s">
        <v>32</v>
      </c>
      <c r="S3" t="s">
        <v>31</v>
      </c>
      <c r="T3" t="s">
        <v>34</v>
      </c>
      <c r="U3" t="s">
        <v>33</v>
      </c>
      <c r="V3" t="s">
        <v>31</v>
      </c>
      <c r="W3" t="s">
        <v>36</v>
      </c>
      <c r="X3" t="s">
        <v>36</v>
      </c>
      <c r="Y3" t="s">
        <v>33</v>
      </c>
      <c r="Z3" t="s">
        <v>32</v>
      </c>
      <c r="AA3" t="s">
        <v>36</v>
      </c>
      <c r="AB3" t="s">
        <v>35</v>
      </c>
      <c r="AC3" t="s">
        <v>33</v>
      </c>
      <c r="AD3" t="s">
        <v>35</v>
      </c>
      <c r="AE3" s="26"/>
      <c r="AF3" t="s">
        <v>37</v>
      </c>
      <c r="AG3" t="s">
        <v>35</v>
      </c>
      <c r="AH3" t="s">
        <v>31</v>
      </c>
      <c r="AI3" t="s">
        <v>37</v>
      </c>
      <c r="AJ3" t="s">
        <v>37</v>
      </c>
      <c r="AK3" t="s">
        <v>31</v>
      </c>
      <c r="AL3" t="s">
        <v>31</v>
      </c>
      <c r="AM3" t="s">
        <v>37</v>
      </c>
      <c r="AN3" t="s">
        <v>35</v>
      </c>
      <c r="AO3" t="s">
        <v>37</v>
      </c>
      <c r="AP3" t="s">
        <v>31</v>
      </c>
      <c r="AQ3" t="s">
        <v>31</v>
      </c>
      <c r="AR3" t="s">
        <v>34</v>
      </c>
      <c r="AS3" t="s">
        <v>31</v>
      </c>
      <c r="AT3" t="s">
        <v>35</v>
      </c>
      <c r="AU3" t="s">
        <v>35</v>
      </c>
      <c r="AV3" t="s">
        <v>35</v>
      </c>
      <c r="AW3" t="s">
        <v>37</v>
      </c>
      <c r="AX3" t="s">
        <v>37</v>
      </c>
      <c r="AY3" t="s">
        <v>35</v>
      </c>
      <c r="AZ3" t="s">
        <v>31</v>
      </c>
      <c r="BA3" t="s">
        <v>37</v>
      </c>
      <c r="BB3" t="s">
        <v>35</v>
      </c>
      <c r="BD3" s="29"/>
      <c r="BE3">
        <f>IF(H3=$H$25, 1, 0)</f>
        <v>1</v>
      </c>
      <c r="BF3">
        <f t="shared" ref="BF3:BF22" si="0">IF(I3=$I$25, 1, 0)</f>
        <v>0</v>
      </c>
      <c r="BG3">
        <f t="shared" ref="BG3:BG22" si="1">IF(J3=$J$25, 1, 0)</f>
        <v>0</v>
      </c>
      <c r="BH3">
        <f t="shared" ref="BH3:BH22" si="2">IF(K3=$K$25, 1, 0)</f>
        <v>1</v>
      </c>
      <c r="BI3">
        <f t="shared" ref="BI3:BI22" si="3">IF(L3=$L$25, 1, 0)</f>
        <v>1</v>
      </c>
      <c r="BJ3">
        <f t="shared" ref="BJ3:BJ22" si="4">IF(M3=$M$25, 1, 0)</f>
        <v>1</v>
      </c>
      <c r="BK3">
        <f t="shared" ref="BK3:BK22" si="5">IF(N3=$N$25, 1, 0)</f>
        <v>1</v>
      </c>
      <c r="BL3">
        <f t="shared" ref="BL3:BL22" si="6">IF(O3=$O$25, 1, 0)</f>
        <v>1</v>
      </c>
      <c r="BM3">
        <f t="shared" ref="BM3:BM22" si="7">IF(P3=$P$25, 1, 0)</f>
        <v>0</v>
      </c>
      <c r="BN3">
        <f t="shared" ref="BN3:BN22" si="8">IF(Q3=$Q$25, 1, 0)</f>
        <v>1</v>
      </c>
      <c r="BO3">
        <f t="shared" ref="BO3:BO22" si="9">IF(R3=$R$25, 1, 0)</f>
        <v>0</v>
      </c>
      <c r="BP3">
        <f t="shared" ref="BP3:BP22" si="10">IF(S3=$S$25, 1, 0)</f>
        <v>1</v>
      </c>
      <c r="BQ3">
        <f t="shared" ref="BQ3:BQ22" si="11">IF(T3=$T$25, 1, 0)</f>
        <v>1</v>
      </c>
      <c r="BR3">
        <f t="shared" ref="BR3:BR22" si="12">IF(U3=$U$25, 1, 0)</f>
        <v>1</v>
      </c>
      <c r="BS3">
        <f t="shared" ref="BS3:BS22" si="13">IF(V3=$V$25, 1, 0)</f>
        <v>1</v>
      </c>
      <c r="BT3">
        <f t="shared" ref="BT3:BT22" si="14">IF(W3=$W$25, 1, 0)</f>
        <v>0</v>
      </c>
      <c r="BU3">
        <f t="shared" ref="BU3:BU22" si="15">IF(X3=$X$25, 1, 0)</f>
        <v>1</v>
      </c>
      <c r="BV3">
        <f t="shared" ref="BV3:BV22" si="16">IF(Y3=$Y$25, 1, 0)</f>
        <v>0</v>
      </c>
      <c r="BW3">
        <f t="shared" ref="BW3:BW22" si="17">IF(Z3=$Z$25, 1, 0)</f>
        <v>1</v>
      </c>
      <c r="BX3">
        <f t="shared" ref="BX3:BX22" si="18">IF(AA3=$AA$25, 1, 0)</f>
        <v>0</v>
      </c>
      <c r="BY3">
        <f t="shared" ref="BY3:BY22" si="19">IF(AB3=$AB$25, 1, 0)</f>
        <v>1</v>
      </c>
      <c r="BZ3">
        <f t="shared" ref="BZ3:BZ22" si="20">IF(AC3=$AC$25, 1, 0)</f>
        <v>0</v>
      </c>
      <c r="CA3">
        <f t="shared" ref="CA3:CA22" si="21">IF(AD3=$AD$25, 1, 0)</f>
        <v>0</v>
      </c>
      <c r="CC3" s="3">
        <f t="shared" ref="CC3:CC22" si="22">SUM(BE3:CA3)</f>
        <v>14</v>
      </c>
      <c r="CD3" s="7">
        <f t="shared" ref="CD3:CD22" si="23">CC3/23</f>
        <v>0.60869565217391308</v>
      </c>
      <c r="CF3" s="30"/>
      <c r="CG3">
        <f t="shared" ref="CG3:CG22" si="24">IF(AF3=$AF$25, 1, 0)</f>
        <v>0</v>
      </c>
      <c r="CH3">
        <f t="shared" ref="CH3:CH22" si="25">IF(AG3=$AG$25, 1, 0)</f>
        <v>0</v>
      </c>
      <c r="CI3">
        <f t="shared" ref="CI3:CI22" si="26">IF(AH3=$AH$25, 1, 0)</f>
        <v>0</v>
      </c>
      <c r="CJ3">
        <f t="shared" ref="CJ3:CJ22" si="27">IF(AI3=$AI$25, 1, 0)</f>
        <v>1</v>
      </c>
      <c r="CK3">
        <f t="shared" ref="CK3:CK22" si="28">IF(AJ3=$AJ$25, 1, 0)</f>
        <v>1</v>
      </c>
      <c r="CL3">
        <f t="shared" ref="CL3:CL22" si="29">IF(AK3=$AK$25, 1, 0)</f>
        <v>1</v>
      </c>
      <c r="CM3">
        <f t="shared" ref="CM3:CM22" si="30">IF(AL3=$AL$25, 1, 0)</f>
        <v>1</v>
      </c>
      <c r="CN3">
        <f t="shared" ref="CN3:CN22" si="31">IF(AM3=$AM$25, 1, 0)</f>
        <v>1</v>
      </c>
      <c r="CO3">
        <f t="shared" ref="CO3:CO22" si="32">IF(AN3=$AN$25, 1, 0)</f>
        <v>0</v>
      </c>
      <c r="CP3">
        <f t="shared" ref="CP3:CP22" si="33">IF(AO3=$AO$25, 1, 0)</f>
        <v>1</v>
      </c>
      <c r="CQ3">
        <f t="shared" ref="CQ3:CQ22" si="34">IF(AP3=$AP$25, 1, 0)</f>
        <v>1</v>
      </c>
      <c r="CR3">
        <f t="shared" ref="CR3:CR22" si="35">IF(AQ3=$AQ$25, 1, 0)</f>
        <v>1</v>
      </c>
      <c r="CS3">
        <f t="shared" ref="CS3:CS22" si="36">IF(AR3=$AR$25, 1, 0)</f>
        <v>1</v>
      </c>
      <c r="CT3">
        <f t="shared" ref="CT3:CT22" si="37">IF(AS3=$AS$25, 1, 0)</f>
        <v>0</v>
      </c>
      <c r="CU3">
        <f t="shared" ref="CU3:CU22" si="38">IF(AT3=$AT$25, 1, 0)</f>
        <v>0</v>
      </c>
      <c r="CV3">
        <f t="shared" ref="CV3:CV22" si="39">IF(AU3=$AU$25, 1, 0)</f>
        <v>1</v>
      </c>
      <c r="CW3">
        <f t="shared" ref="CW3:CW22" si="40">IF(AV3=$AV$25, 1, 0)</f>
        <v>1</v>
      </c>
      <c r="CX3">
        <f t="shared" ref="CX3:CX22" si="41">IF(AW3=$AW$25, 1, 0)</f>
        <v>0</v>
      </c>
      <c r="CY3">
        <f t="shared" ref="CY3:CY22" si="42">IF(AX3=$AX$25, 1, 0)</f>
        <v>1</v>
      </c>
      <c r="CZ3">
        <f t="shared" ref="CZ3:CZ22" si="43">IF(AY3=$AY$25, 1, 0)</f>
        <v>1</v>
      </c>
      <c r="DA3">
        <f t="shared" ref="DA3:DA22" si="44">IF(AZ3=$AZ$25, 1, 0)</f>
        <v>0</v>
      </c>
      <c r="DB3">
        <f t="shared" ref="DB3:DB22" si="45">IF(BA3=$BA$25, 1, 0)</f>
        <v>0</v>
      </c>
      <c r="DC3">
        <f t="shared" ref="DC3:DC22" si="46">IF(BB3=$BB$25, 1, 0)</f>
        <v>0</v>
      </c>
      <c r="DE3">
        <f t="shared" ref="DE3:DE22" si="47">SUM(CG3:DC3)</f>
        <v>13</v>
      </c>
      <c r="DF3" s="6">
        <f t="shared" ref="DF3:DF22" si="48">DE3/23</f>
        <v>0.56521739130434778</v>
      </c>
    </row>
    <row r="4" spans="1:110" x14ac:dyDescent="0.15">
      <c r="A4">
        <v>5</v>
      </c>
      <c r="B4">
        <v>1817101918</v>
      </c>
      <c r="C4" t="s">
        <v>38</v>
      </c>
      <c r="E4" t="s">
        <v>43</v>
      </c>
      <c r="F4" t="s">
        <v>44</v>
      </c>
      <c r="G4" t="s">
        <v>40</v>
      </c>
      <c r="H4" t="s">
        <v>32</v>
      </c>
      <c r="I4" t="s">
        <v>32</v>
      </c>
      <c r="J4" t="s">
        <v>35</v>
      </c>
      <c r="K4" t="s">
        <v>33</v>
      </c>
      <c r="L4" t="s">
        <v>31</v>
      </c>
      <c r="M4" t="s">
        <v>33</v>
      </c>
      <c r="N4" t="s">
        <v>31</v>
      </c>
      <c r="O4" t="s">
        <v>32</v>
      </c>
      <c r="P4" t="s">
        <v>36</v>
      </c>
      <c r="Q4" t="s">
        <v>32</v>
      </c>
      <c r="R4" t="s">
        <v>31</v>
      </c>
      <c r="S4" t="s">
        <v>31</v>
      </c>
      <c r="T4" t="s">
        <v>31</v>
      </c>
      <c r="U4" t="s">
        <v>33</v>
      </c>
      <c r="V4" t="s">
        <v>34</v>
      </c>
      <c r="W4" t="s">
        <v>36</v>
      </c>
      <c r="X4" t="s">
        <v>36</v>
      </c>
      <c r="Y4" t="s">
        <v>33</v>
      </c>
      <c r="Z4" t="s">
        <v>32</v>
      </c>
      <c r="AA4" t="s">
        <v>35</v>
      </c>
      <c r="AB4" t="s">
        <v>35</v>
      </c>
      <c r="AC4" t="s">
        <v>33</v>
      </c>
      <c r="AD4" t="s">
        <v>31</v>
      </c>
      <c r="AE4" s="26"/>
      <c r="AF4" t="s">
        <v>31</v>
      </c>
      <c r="AG4" t="s">
        <v>35</v>
      </c>
      <c r="AH4" t="s">
        <v>31</v>
      </c>
      <c r="AI4" t="s">
        <v>37</v>
      </c>
      <c r="AJ4" t="s">
        <v>31</v>
      </c>
      <c r="AK4" t="s">
        <v>37</v>
      </c>
      <c r="AL4" t="s">
        <v>31</v>
      </c>
      <c r="AM4" t="s">
        <v>37</v>
      </c>
      <c r="AN4" t="s">
        <v>31</v>
      </c>
      <c r="AO4" t="s">
        <v>37</v>
      </c>
      <c r="AP4" t="s">
        <v>35</v>
      </c>
      <c r="AQ4" t="s">
        <v>31</v>
      </c>
      <c r="AR4" t="s">
        <v>34</v>
      </c>
      <c r="AS4" t="s">
        <v>37</v>
      </c>
      <c r="AT4" t="s">
        <v>34</v>
      </c>
      <c r="AU4" t="s">
        <v>35</v>
      </c>
      <c r="AV4" t="s">
        <v>35</v>
      </c>
      <c r="AW4" t="s">
        <v>37</v>
      </c>
      <c r="AX4" t="s">
        <v>37</v>
      </c>
      <c r="AY4" t="s">
        <v>35</v>
      </c>
      <c r="AZ4" t="s">
        <v>35</v>
      </c>
      <c r="BA4" t="s">
        <v>37</v>
      </c>
      <c r="BB4" t="s">
        <v>31</v>
      </c>
      <c r="BD4" s="29"/>
      <c r="BE4">
        <f>IF(H4=$H$25, 1, 0)</f>
        <v>1</v>
      </c>
      <c r="BF4">
        <f t="shared" si="0"/>
        <v>0</v>
      </c>
      <c r="BG4">
        <f t="shared" si="1"/>
        <v>0</v>
      </c>
      <c r="BH4">
        <f t="shared" si="2"/>
        <v>1</v>
      </c>
      <c r="BI4">
        <f t="shared" si="3"/>
        <v>0</v>
      </c>
      <c r="BJ4">
        <f t="shared" si="4"/>
        <v>0</v>
      </c>
      <c r="BK4">
        <f t="shared" si="5"/>
        <v>1</v>
      </c>
      <c r="BL4">
        <f t="shared" si="6"/>
        <v>1</v>
      </c>
      <c r="BM4">
        <f t="shared" si="7"/>
        <v>0</v>
      </c>
      <c r="BN4">
        <f t="shared" si="8"/>
        <v>1</v>
      </c>
      <c r="BO4">
        <f t="shared" si="9"/>
        <v>1</v>
      </c>
      <c r="BP4">
        <f t="shared" si="10"/>
        <v>1</v>
      </c>
      <c r="BQ4">
        <f t="shared" si="11"/>
        <v>0</v>
      </c>
      <c r="BR4">
        <f t="shared" si="12"/>
        <v>1</v>
      </c>
      <c r="BS4">
        <f t="shared" si="13"/>
        <v>0</v>
      </c>
      <c r="BT4">
        <f t="shared" si="14"/>
        <v>0</v>
      </c>
      <c r="BU4">
        <f t="shared" si="15"/>
        <v>1</v>
      </c>
      <c r="BV4">
        <f t="shared" si="16"/>
        <v>0</v>
      </c>
      <c r="BW4">
        <f t="shared" si="17"/>
        <v>1</v>
      </c>
      <c r="BX4">
        <f t="shared" si="18"/>
        <v>1</v>
      </c>
      <c r="BY4">
        <f t="shared" si="19"/>
        <v>1</v>
      </c>
      <c r="BZ4">
        <f t="shared" si="20"/>
        <v>0</v>
      </c>
      <c r="CA4">
        <f t="shared" si="21"/>
        <v>1</v>
      </c>
      <c r="CC4" s="3">
        <f t="shared" si="22"/>
        <v>13</v>
      </c>
      <c r="CD4" s="7">
        <f t="shared" si="23"/>
        <v>0.56521739130434778</v>
      </c>
      <c r="CF4" s="30"/>
      <c r="CG4">
        <f t="shared" si="24"/>
        <v>1</v>
      </c>
      <c r="CH4">
        <f t="shared" si="25"/>
        <v>0</v>
      </c>
      <c r="CI4">
        <f t="shared" si="26"/>
        <v>0</v>
      </c>
      <c r="CJ4">
        <f t="shared" si="27"/>
        <v>1</v>
      </c>
      <c r="CK4">
        <f t="shared" si="28"/>
        <v>0</v>
      </c>
      <c r="CL4">
        <f t="shared" si="29"/>
        <v>0</v>
      </c>
      <c r="CM4">
        <f t="shared" si="30"/>
        <v>1</v>
      </c>
      <c r="CN4">
        <f t="shared" si="31"/>
        <v>1</v>
      </c>
      <c r="CO4">
        <f t="shared" si="32"/>
        <v>1</v>
      </c>
      <c r="CP4">
        <f t="shared" si="33"/>
        <v>1</v>
      </c>
      <c r="CQ4">
        <f t="shared" si="34"/>
        <v>0</v>
      </c>
      <c r="CR4">
        <f t="shared" si="35"/>
        <v>1</v>
      </c>
      <c r="CS4">
        <f t="shared" si="36"/>
        <v>1</v>
      </c>
      <c r="CT4">
        <f t="shared" si="37"/>
        <v>1</v>
      </c>
      <c r="CU4">
        <f t="shared" si="38"/>
        <v>0</v>
      </c>
      <c r="CV4">
        <f t="shared" si="39"/>
        <v>1</v>
      </c>
      <c r="CW4">
        <f t="shared" si="40"/>
        <v>1</v>
      </c>
      <c r="CX4">
        <f t="shared" si="41"/>
        <v>0</v>
      </c>
      <c r="CY4">
        <f t="shared" si="42"/>
        <v>1</v>
      </c>
      <c r="CZ4">
        <f t="shared" si="43"/>
        <v>1</v>
      </c>
      <c r="DA4">
        <f t="shared" si="44"/>
        <v>1</v>
      </c>
      <c r="DB4">
        <f t="shared" si="45"/>
        <v>0</v>
      </c>
      <c r="DC4">
        <f t="shared" si="46"/>
        <v>1</v>
      </c>
      <c r="DE4">
        <f t="shared" si="47"/>
        <v>15</v>
      </c>
      <c r="DF4" s="6">
        <f t="shared" si="48"/>
        <v>0.65217391304347827</v>
      </c>
    </row>
    <row r="5" spans="1:110" x14ac:dyDescent="0.15">
      <c r="AE5" s="26"/>
      <c r="BD5" s="29"/>
      <c r="CC5" s="3"/>
      <c r="CD5" s="7"/>
      <c r="CF5" s="30"/>
      <c r="DF5" s="6"/>
    </row>
    <row r="6" spans="1:110" x14ac:dyDescent="0.15">
      <c r="A6">
        <v>1</v>
      </c>
      <c r="B6">
        <v>527853997</v>
      </c>
      <c r="C6" t="s">
        <v>46</v>
      </c>
      <c r="E6" t="s">
        <v>47</v>
      </c>
      <c r="F6" t="s">
        <v>48</v>
      </c>
      <c r="G6" t="s">
        <v>41</v>
      </c>
      <c r="H6" t="s">
        <v>31</v>
      </c>
      <c r="I6" t="s">
        <v>35</v>
      </c>
      <c r="J6" t="s">
        <v>35</v>
      </c>
      <c r="K6" t="s">
        <v>31</v>
      </c>
      <c r="L6" t="s">
        <v>33</v>
      </c>
      <c r="M6" t="s">
        <v>32</v>
      </c>
      <c r="N6" t="s">
        <v>32</v>
      </c>
      <c r="O6" t="s">
        <v>32</v>
      </c>
      <c r="P6" t="s">
        <v>34</v>
      </c>
      <c r="Q6" t="s">
        <v>32</v>
      </c>
      <c r="R6" t="s">
        <v>32</v>
      </c>
      <c r="S6" t="s">
        <v>31</v>
      </c>
      <c r="T6" t="s">
        <v>34</v>
      </c>
      <c r="U6" t="s">
        <v>33</v>
      </c>
      <c r="V6" t="s">
        <v>31</v>
      </c>
      <c r="W6" t="s">
        <v>35</v>
      </c>
      <c r="X6" t="s">
        <v>36</v>
      </c>
      <c r="Y6" t="s">
        <v>34</v>
      </c>
      <c r="Z6" t="s">
        <v>32</v>
      </c>
      <c r="AA6" t="s">
        <v>35</v>
      </c>
      <c r="AB6" t="s">
        <v>35</v>
      </c>
      <c r="AC6" t="s">
        <v>34</v>
      </c>
      <c r="AD6" t="s">
        <v>31</v>
      </c>
      <c r="AE6" s="26"/>
      <c r="AF6" t="s">
        <v>31</v>
      </c>
      <c r="AG6" t="s">
        <v>35</v>
      </c>
      <c r="AH6" t="s">
        <v>35</v>
      </c>
      <c r="AI6" t="s">
        <v>37</v>
      </c>
      <c r="AJ6" t="s">
        <v>37</v>
      </c>
      <c r="AK6" t="s">
        <v>37</v>
      </c>
      <c r="AL6" t="s">
        <v>31</v>
      </c>
      <c r="AM6" t="s">
        <v>37</v>
      </c>
      <c r="AN6" t="s">
        <v>34</v>
      </c>
      <c r="AO6" t="s">
        <v>37</v>
      </c>
      <c r="AP6" t="s">
        <v>37</v>
      </c>
      <c r="AQ6" t="s">
        <v>31</v>
      </c>
      <c r="AR6" t="s">
        <v>34</v>
      </c>
      <c r="AS6" t="s">
        <v>37</v>
      </c>
      <c r="AT6" t="s">
        <v>31</v>
      </c>
      <c r="AU6" t="s">
        <v>35</v>
      </c>
      <c r="AV6" t="s">
        <v>35</v>
      </c>
      <c r="AW6" t="s">
        <v>34</v>
      </c>
      <c r="AX6" t="s">
        <v>37</v>
      </c>
      <c r="AY6" t="s">
        <v>31</v>
      </c>
      <c r="AZ6" t="s">
        <v>35</v>
      </c>
      <c r="BA6" t="s">
        <v>34</v>
      </c>
      <c r="BB6" t="s">
        <v>31</v>
      </c>
      <c r="BD6" s="29"/>
      <c r="BE6">
        <f t="shared" ref="BE6:BE22" si="49">IF(H6=$H$25, 1, 0)</f>
        <v>0</v>
      </c>
      <c r="BF6">
        <f t="shared" si="0"/>
        <v>0</v>
      </c>
      <c r="BG6">
        <f t="shared" si="1"/>
        <v>0</v>
      </c>
      <c r="BH6">
        <f t="shared" si="2"/>
        <v>0</v>
      </c>
      <c r="BI6">
        <f t="shared" si="3"/>
        <v>1</v>
      </c>
      <c r="BJ6">
        <f t="shared" si="4"/>
        <v>0</v>
      </c>
      <c r="BK6">
        <f t="shared" si="5"/>
        <v>0</v>
      </c>
      <c r="BL6">
        <f t="shared" si="6"/>
        <v>1</v>
      </c>
      <c r="BM6">
        <f t="shared" si="7"/>
        <v>0</v>
      </c>
      <c r="BN6">
        <f t="shared" si="8"/>
        <v>1</v>
      </c>
      <c r="BO6">
        <f t="shared" si="9"/>
        <v>0</v>
      </c>
      <c r="BP6">
        <f t="shared" si="10"/>
        <v>1</v>
      </c>
      <c r="BQ6">
        <f t="shared" si="11"/>
        <v>1</v>
      </c>
      <c r="BR6">
        <f t="shared" si="12"/>
        <v>1</v>
      </c>
      <c r="BS6">
        <f t="shared" si="13"/>
        <v>1</v>
      </c>
      <c r="BT6">
        <f t="shared" si="14"/>
        <v>0</v>
      </c>
      <c r="BU6">
        <f t="shared" si="15"/>
        <v>1</v>
      </c>
      <c r="BV6">
        <f t="shared" si="16"/>
        <v>1</v>
      </c>
      <c r="BW6">
        <f t="shared" si="17"/>
        <v>1</v>
      </c>
      <c r="BX6">
        <f t="shared" si="18"/>
        <v>1</v>
      </c>
      <c r="BY6">
        <f t="shared" si="19"/>
        <v>1</v>
      </c>
      <c r="BZ6">
        <f t="shared" si="20"/>
        <v>1</v>
      </c>
      <c r="CA6">
        <f t="shared" si="21"/>
        <v>1</v>
      </c>
      <c r="CC6" s="3">
        <f t="shared" si="22"/>
        <v>14</v>
      </c>
      <c r="CD6" s="7">
        <f t="shared" si="23"/>
        <v>0.60869565217391308</v>
      </c>
      <c r="CF6" s="30"/>
      <c r="CG6">
        <f t="shared" si="24"/>
        <v>1</v>
      </c>
      <c r="CH6">
        <f t="shared" si="25"/>
        <v>0</v>
      </c>
      <c r="CI6">
        <f t="shared" si="26"/>
        <v>1</v>
      </c>
      <c r="CJ6">
        <f t="shared" si="27"/>
        <v>1</v>
      </c>
      <c r="CK6">
        <f t="shared" si="28"/>
        <v>1</v>
      </c>
      <c r="CL6">
        <f t="shared" si="29"/>
        <v>0</v>
      </c>
      <c r="CM6">
        <f t="shared" si="30"/>
        <v>1</v>
      </c>
      <c r="CN6">
        <f t="shared" si="31"/>
        <v>1</v>
      </c>
      <c r="CO6">
        <f t="shared" si="32"/>
        <v>0</v>
      </c>
      <c r="CP6">
        <f t="shared" si="33"/>
        <v>1</v>
      </c>
      <c r="CQ6">
        <f t="shared" si="34"/>
        <v>0</v>
      </c>
      <c r="CR6">
        <f t="shared" si="35"/>
        <v>1</v>
      </c>
      <c r="CS6">
        <f t="shared" si="36"/>
        <v>1</v>
      </c>
      <c r="CT6">
        <f t="shared" si="37"/>
        <v>1</v>
      </c>
      <c r="CU6">
        <f t="shared" si="38"/>
        <v>1</v>
      </c>
      <c r="CV6">
        <f t="shared" si="39"/>
        <v>1</v>
      </c>
      <c r="CW6">
        <f t="shared" si="40"/>
        <v>1</v>
      </c>
      <c r="CX6">
        <f t="shared" si="41"/>
        <v>1</v>
      </c>
      <c r="CY6">
        <f t="shared" si="42"/>
        <v>1</v>
      </c>
      <c r="CZ6">
        <f t="shared" si="43"/>
        <v>0</v>
      </c>
      <c r="DA6">
        <f t="shared" si="44"/>
        <v>1</v>
      </c>
      <c r="DB6">
        <f t="shared" si="45"/>
        <v>1</v>
      </c>
      <c r="DC6">
        <f t="shared" si="46"/>
        <v>1</v>
      </c>
      <c r="DE6">
        <f t="shared" si="47"/>
        <v>18</v>
      </c>
      <c r="DF6" s="6">
        <f t="shared" si="48"/>
        <v>0.78260869565217395</v>
      </c>
    </row>
    <row r="7" spans="1:110" x14ac:dyDescent="0.15">
      <c r="A7">
        <v>2</v>
      </c>
      <c r="B7">
        <v>1848106344</v>
      </c>
      <c r="C7" t="s">
        <v>46</v>
      </c>
      <c r="E7" t="s">
        <v>47</v>
      </c>
      <c r="F7" t="s">
        <v>49</v>
      </c>
      <c r="G7" t="s">
        <v>41</v>
      </c>
      <c r="H7" t="s">
        <v>31</v>
      </c>
      <c r="I7" t="s">
        <v>31</v>
      </c>
      <c r="J7" t="s">
        <v>35</v>
      </c>
      <c r="K7" t="s">
        <v>33</v>
      </c>
      <c r="L7" t="s">
        <v>33</v>
      </c>
      <c r="M7" t="s">
        <v>31</v>
      </c>
      <c r="N7" t="s">
        <v>35</v>
      </c>
      <c r="O7" t="s">
        <v>31</v>
      </c>
      <c r="P7" t="s">
        <v>31</v>
      </c>
      <c r="Q7" t="s">
        <v>32</v>
      </c>
      <c r="R7" t="s">
        <v>31</v>
      </c>
      <c r="S7" t="s">
        <v>34</v>
      </c>
      <c r="T7" t="s">
        <v>34</v>
      </c>
      <c r="U7" t="s">
        <v>33</v>
      </c>
      <c r="V7" t="s">
        <v>34</v>
      </c>
      <c r="W7" t="s">
        <v>35</v>
      </c>
      <c r="X7" t="s">
        <v>36</v>
      </c>
      <c r="Y7" t="s">
        <v>34</v>
      </c>
      <c r="Z7" t="s">
        <v>32</v>
      </c>
      <c r="AA7" t="s">
        <v>35</v>
      </c>
      <c r="AB7" t="s">
        <v>35</v>
      </c>
      <c r="AC7" t="s">
        <v>34</v>
      </c>
      <c r="AD7" t="s">
        <v>35</v>
      </c>
      <c r="AE7" s="26"/>
      <c r="AF7" t="s">
        <v>31</v>
      </c>
      <c r="AG7" t="s">
        <v>35</v>
      </c>
      <c r="AH7" t="s">
        <v>35</v>
      </c>
      <c r="AI7" t="s">
        <v>37</v>
      </c>
      <c r="AJ7" t="s">
        <v>37</v>
      </c>
      <c r="AK7" t="s">
        <v>37</v>
      </c>
      <c r="AL7" t="s">
        <v>31</v>
      </c>
      <c r="AM7" t="s">
        <v>37</v>
      </c>
      <c r="AN7" t="s">
        <v>35</v>
      </c>
      <c r="AO7" t="s">
        <v>37</v>
      </c>
      <c r="AP7" t="s">
        <v>31</v>
      </c>
      <c r="AQ7" t="s">
        <v>34</v>
      </c>
      <c r="AR7" t="s">
        <v>34</v>
      </c>
      <c r="AS7" t="s">
        <v>37</v>
      </c>
      <c r="AT7" t="s">
        <v>34</v>
      </c>
      <c r="AU7" t="s">
        <v>35</v>
      </c>
      <c r="AV7" t="s">
        <v>35</v>
      </c>
      <c r="AW7" t="s">
        <v>34</v>
      </c>
      <c r="AX7" t="s">
        <v>37</v>
      </c>
      <c r="AY7" t="s">
        <v>35</v>
      </c>
      <c r="AZ7" t="s">
        <v>35</v>
      </c>
      <c r="BA7" t="s">
        <v>34</v>
      </c>
      <c r="BB7" t="s">
        <v>35</v>
      </c>
      <c r="BD7" s="29"/>
      <c r="BE7">
        <f t="shared" si="49"/>
        <v>0</v>
      </c>
      <c r="BF7">
        <f t="shared" si="0"/>
        <v>1</v>
      </c>
      <c r="BG7">
        <f t="shared" si="1"/>
        <v>0</v>
      </c>
      <c r="BH7">
        <f t="shared" si="2"/>
        <v>1</v>
      </c>
      <c r="BI7">
        <f t="shared" si="3"/>
        <v>1</v>
      </c>
      <c r="BJ7">
        <f t="shared" si="4"/>
        <v>1</v>
      </c>
      <c r="BK7">
        <f t="shared" si="5"/>
        <v>0</v>
      </c>
      <c r="BL7">
        <f t="shared" si="6"/>
        <v>0</v>
      </c>
      <c r="BM7">
        <f t="shared" si="7"/>
        <v>1</v>
      </c>
      <c r="BN7">
        <f t="shared" si="8"/>
        <v>1</v>
      </c>
      <c r="BO7">
        <f t="shared" si="9"/>
        <v>1</v>
      </c>
      <c r="BP7">
        <f t="shared" si="10"/>
        <v>0</v>
      </c>
      <c r="BQ7">
        <f t="shared" si="11"/>
        <v>1</v>
      </c>
      <c r="BR7">
        <f t="shared" si="12"/>
        <v>1</v>
      </c>
      <c r="BS7">
        <f t="shared" si="13"/>
        <v>0</v>
      </c>
      <c r="BT7">
        <f t="shared" si="14"/>
        <v>0</v>
      </c>
      <c r="BU7">
        <f t="shared" si="15"/>
        <v>1</v>
      </c>
      <c r="BV7">
        <f t="shared" si="16"/>
        <v>1</v>
      </c>
      <c r="BW7">
        <f t="shared" si="17"/>
        <v>1</v>
      </c>
      <c r="BX7">
        <f t="shared" si="18"/>
        <v>1</v>
      </c>
      <c r="BY7">
        <f t="shared" si="19"/>
        <v>1</v>
      </c>
      <c r="BZ7">
        <f t="shared" si="20"/>
        <v>1</v>
      </c>
      <c r="CA7">
        <f t="shared" si="21"/>
        <v>0</v>
      </c>
      <c r="CC7" s="3">
        <f t="shared" si="22"/>
        <v>15</v>
      </c>
      <c r="CD7" s="7">
        <f t="shared" si="23"/>
        <v>0.65217391304347827</v>
      </c>
      <c r="CF7" s="30"/>
      <c r="CG7">
        <f t="shared" si="24"/>
        <v>1</v>
      </c>
      <c r="CH7">
        <f t="shared" si="25"/>
        <v>0</v>
      </c>
      <c r="CI7">
        <f t="shared" si="26"/>
        <v>1</v>
      </c>
      <c r="CJ7">
        <f t="shared" si="27"/>
        <v>1</v>
      </c>
      <c r="CK7">
        <f t="shared" si="28"/>
        <v>1</v>
      </c>
      <c r="CL7">
        <f t="shared" si="29"/>
        <v>0</v>
      </c>
      <c r="CM7">
        <f t="shared" si="30"/>
        <v>1</v>
      </c>
      <c r="CN7">
        <f t="shared" si="31"/>
        <v>1</v>
      </c>
      <c r="CO7">
        <f t="shared" si="32"/>
        <v>0</v>
      </c>
      <c r="CP7">
        <f t="shared" si="33"/>
        <v>1</v>
      </c>
      <c r="CQ7">
        <f t="shared" si="34"/>
        <v>1</v>
      </c>
      <c r="CR7">
        <f t="shared" si="35"/>
        <v>0</v>
      </c>
      <c r="CS7">
        <f t="shared" si="36"/>
        <v>1</v>
      </c>
      <c r="CT7">
        <f t="shared" si="37"/>
        <v>1</v>
      </c>
      <c r="CU7">
        <f t="shared" si="38"/>
        <v>0</v>
      </c>
      <c r="CV7">
        <f t="shared" si="39"/>
        <v>1</v>
      </c>
      <c r="CW7">
        <f t="shared" si="40"/>
        <v>1</v>
      </c>
      <c r="CX7">
        <f t="shared" si="41"/>
        <v>1</v>
      </c>
      <c r="CY7">
        <f t="shared" si="42"/>
        <v>1</v>
      </c>
      <c r="CZ7">
        <f t="shared" si="43"/>
        <v>1</v>
      </c>
      <c r="DA7">
        <f t="shared" si="44"/>
        <v>1</v>
      </c>
      <c r="DB7">
        <f t="shared" si="45"/>
        <v>1</v>
      </c>
      <c r="DC7">
        <f t="shared" si="46"/>
        <v>0</v>
      </c>
      <c r="DE7">
        <f t="shared" si="47"/>
        <v>17</v>
      </c>
      <c r="DF7" s="6">
        <f t="shared" si="48"/>
        <v>0.73913043478260865</v>
      </c>
    </row>
    <row r="8" spans="1:110" x14ac:dyDescent="0.15">
      <c r="A8">
        <v>3</v>
      </c>
      <c r="B8">
        <v>1446242091</v>
      </c>
      <c r="C8" t="s">
        <v>38</v>
      </c>
      <c r="E8" t="s">
        <v>43</v>
      </c>
      <c r="F8" t="s">
        <v>50</v>
      </c>
      <c r="G8" t="s">
        <v>41</v>
      </c>
      <c r="H8" t="s">
        <v>32</v>
      </c>
      <c r="I8" t="s">
        <v>31</v>
      </c>
      <c r="J8" t="s">
        <v>31</v>
      </c>
      <c r="K8" t="s">
        <v>33</v>
      </c>
      <c r="L8" t="s">
        <v>33</v>
      </c>
      <c r="M8" t="s">
        <v>31</v>
      </c>
      <c r="N8" t="s">
        <v>31</v>
      </c>
      <c r="O8" t="s">
        <v>32</v>
      </c>
      <c r="P8" t="s">
        <v>31</v>
      </c>
      <c r="Q8" t="s">
        <v>32</v>
      </c>
      <c r="R8" t="s">
        <v>31</v>
      </c>
      <c r="S8" t="s">
        <v>31</v>
      </c>
      <c r="T8" t="s">
        <v>34</v>
      </c>
      <c r="U8" t="s">
        <v>33</v>
      </c>
      <c r="V8" t="s">
        <v>31</v>
      </c>
      <c r="W8" t="s">
        <v>35</v>
      </c>
      <c r="X8" t="s">
        <v>36</v>
      </c>
      <c r="Y8" t="s">
        <v>34</v>
      </c>
      <c r="Z8" t="s">
        <v>34</v>
      </c>
      <c r="AA8" t="s">
        <v>35</v>
      </c>
      <c r="AB8" t="s">
        <v>36</v>
      </c>
      <c r="AC8" t="s">
        <v>34</v>
      </c>
      <c r="AD8" t="s">
        <v>31</v>
      </c>
      <c r="AE8" s="26"/>
      <c r="AF8" t="s">
        <v>37</v>
      </c>
      <c r="AG8" t="s">
        <v>31</v>
      </c>
      <c r="AH8" t="s">
        <v>35</v>
      </c>
      <c r="AI8" t="s">
        <v>37</v>
      </c>
      <c r="AJ8" t="s">
        <v>37</v>
      </c>
      <c r="AK8" t="s">
        <v>31</v>
      </c>
      <c r="AL8" t="s">
        <v>31</v>
      </c>
      <c r="AM8" t="s">
        <v>37</v>
      </c>
      <c r="AN8" t="s">
        <v>31</v>
      </c>
      <c r="AO8" t="s">
        <v>37</v>
      </c>
      <c r="AP8" t="s">
        <v>31</v>
      </c>
      <c r="AQ8" t="s">
        <v>31</v>
      </c>
      <c r="AR8" t="s">
        <v>34</v>
      </c>
      <c r="AS8" t="s">
        <v>37</v>
      </c>
      <c r="AT8" t="s">
        <v>31</v>
      </c>
      <c r="AU8" t="s">
        <v>35</v>
      </c>
      <c r="AV8" t="s">
        <v>35</v>
      </c>
      <c r="AW8" t="s">
        <v>34</v>
      </c>
      <c r="AX8" t="s">
        <v>34</v>
      </c>
      <c r="AY8" t="s">
        <v>35</v>
      </c>
      <c r="AZ8" t="s">
        <v>35</v>
      </c>
      <c r="BA8" t="s">
        <v>34</v>
      </c>
      <c r="BB8" t="s">
        <v>31</v>
      </c>
      <c r="BD8" s="29"/>
      <c r="BE8">
        <f t="shared" si="49"/>
        <v>1</v>
      </c>
      <c r="BF8">
        <f t="shared" si="0"/>
        <v>1</v>
      </c>
      <c r="BG8">
        <f t="shared" si="1"/>
        <v>0</v>
      </c>
      <c r="BH8">
        <f t="shared" si="2"/>
        <v>1</v>
      </c>
      <c r="BI8">
        <f t="shared" si="3"/>
        <v>1</v>
      </c>
      <c r="BJ8">
        <f t="shared" si="4"/>
        <v>1</v>
      </c>
      <c r="BK8">
        <f t="shared" si="5"/>
        <v>1</v>
      </c>
      <c r="BL8">
        <f t="shared" si="6"/>
        <v>1</v>
      </c>
      <c r="BM8">
        <f t="shared" si="7"/>
        <v>1</v>
      </c>
      <c r="BN8">
        <f t="shared" si="8"/>
        <v>1</v>
      </c>
      <c r="BO8">
        <f t="shared" si="9"/>
        <v>1</v>
      </c>
      <c r="BP8">
        <f t="shared" si="10"/>
        <v>1</v>
      </c>
      <c r="BQ8">
        <f t="shared" si="11"/>
        <v>1</v>
      </c>
      <c r="BR8">
        <f t="shared" si="12"/>
        <v>1</v>
      </c>
      <c r="BS8">
        <f t="shared" si="13"/>
        <v>1</v>
      </c>
      <c r="BT8">
        <f t="shared" si="14"/>
        <v>0</v>
      </c>
      <c r="BU8">
        <f t="shared" si="15"/>
        <v>1</v>
      </c>
      <c r="BV8">
        <f t="shared" si="16"/>
        <v>1</v>
      </c>
      <c r="BW8">
        <f t="shared" si="17"/>
        <v>0</v>
      </c>
      <c r="BX8">
        <f t="shared" si="18"/>
        <v>1</v>
      </c>
      <c r="BY8">
        <f t="shared" si="19"/>
        <v>0</v>
      </c>
      <c r="BZ8">
        <f t="shared" si="20"/>
        <v>1</v>
      </c>
      <c r="CA8">
        <f t="shared" si="21"/>
        <v>1</v>
      </c>
      <c r="CC8" s="3">
        <f t="shared" si="22"/>
        <v>19</v>
      </c>
      <c r="CD8" s="7">
        <f t="shared" si="23"/>
        <v>0.82608695652173914</v>
      </c>
      <c r="CF8" s="30"/>
      <c r="CG8">
        <f t="shared" si="24"/>
        <v>0</v>
      </c>
      <c r="CH8">
        <f t="shared" si="25"/>
        <v>1</v>
      </c>
      <c r="CI8">
        <f t="shared" si="26"/>
        <v>1</v>
      </c>
      <c r="CJ8">
        <f t="shared" si="27"/>
        <v>1</v>
      </c>
      <c r="CK8">
        <f t="shared" si="28"/>
        <v>1</v>
      </c>
      <c r="CL8">
        <f t="shared" si="29"/>
        <v>1</v>
      </c>
      <c r="CM8">
        <f t="shared" si="30"/>
        <v>1</v>
      </c>
      <c r="CN8">
        <f t="shared" si="31"/>
        <v>1</v>
      </c>
      <c r="CO8">
        <f t="shared" si="32"/>
        <v>1</v>
      </c>
      <c r="CP8">
        <f t="shared" si="33"/>
        <v>1</v>
      </c>
      <c r="CQ8">
        <f t="shared" si="34"/>
        <v>1</v>
      </c>
      <c r="CR8">
        <f t="shared" si="35"/>
        <v>1</v>
      </c>
      <c r="CS8">
        <f t="shared" si="36"/>
        <v>1</v>
      </c>
      <c r="CT8">
        <f t="shared" si="37"/>
        <v>1</v>
      </c>
      <c r="CU8">
        <f t="shared" si="38"/>
        <v>1</v>
      </c>
      <c r="CV8">
        <f t="shared" si="39"/>
        <v>1</v>
      </c>
      <c r="CW8">
        <f t="shared" si="40"/>
        <v>1</v>
      </c>
      <c r="CX8">
        <f t="shared" si="41"/>
        <v>1</v>
      </c>
      <c r="CY8">
        <f t="shared" si="42"/>
        <v>0</v>
      </c>
      <c r="CZ8">
        <f t="shared" si="43"/>
        <v>1</v>
      </c>
      <c r="DA8">
        <f t="shared" si="44"/>
        <v>1</v>
      </c>
      <c r="DB8">
        <f t="shared" si="45"/>
        <v>1</v>
      </c>
      <c r="DC8">
        <f t="shared" si="46"/>
        <v>1</v>
      </c>
      <c r="DE8">
        <f t="shared" si="47"/>
        <v>21</v>
      </c>
      <c r="DF8" s="6">
        <f t="shared" si="48"/>
        <v>0.91304347826086951</v>
      </c>
    </row>
    <row r="9" spans="1:110" x14ac:dyDescent="0.15">
      <c r="A9">
        <v>4</v>
      </c>
      <c r="B9">
        <v>127223911</v>
      </c>
      <c r="C9" t="s">
        <v>51</v>
      </c>
      <c r="E9" t="s">
        <v>47</v>
      </c>
      <c r="F9" t="s">
        <v>52</v>
      </c>
      <c r="G9" t="s">
        <v>40</v>
      </c>
      <c r="H9" t="s">
        <v>32</v>
      </c>
      <c r="I9" t="s">
        <v>31</v>
      </c>
      <c r="J9" t="s">
        <v>34</v>
      </c>
      <c r="K9" t="s">
        <v>33</v>
      </c>
      <c r="L9" t="s">
        <v>32</v>
      </c>
      <c r="M9" t="s">
        <v>31</v>
      </c>
      <c r="N9" t="s">
        <v>31</v>
      </c>
      <c r="O9" t="s">
        <v>32</v>
      </c>
      <c r="P9" t="s">
        <v>34</v>
      </c>
      <c r="Q9" t="s">
        <v>32</v>
      </c>
      <c r="R9" t="s">
        <v>34</v>
      </c>
      <c r="S9" t="s">
        <v>34</v>
      </c>
      <c r="T9" t="s">
        <v>31</v>
      </c>
      <c r="U9" t="s">
        <v>32</v>
      </c>
      <c r="V9" t="s">
        <v>34</v>
      </c>
      <c r="W9" t="s">
        <v>33</v>
      </c>
      <c r="X9" t="s">
        <v>36</v>
      </c>
      <c r="Y9" t="s">
        <v>33</v>
      </c>
      <c r="Z9" t="s">
        <v>32</v>
      </c>
      <c r="AA9" t="s">
        <v>35</v>
      </c>
      <c r="AB9" t="s">
        <v>35</v>
      </c>
      <c r="AC9" t="s">
        <v>32</v>
      </c>
      <c r="AD9" t="s">
        <v>31</v>
      </c>
      <c r="AE9" s="26"/>
      <c r="AF9" t="s">
        <v>37</v>
      </c>
      <c r="AG9" t="s">
        <v>31</v>
      </c>
      <c r="AH9" t="s">
        <v>34</v>
      </c>
      <c r="AI9" t="s">
        <v>31</v>
      </c>
      <c r="AJ9" t="s">
        <v>37</v>
      </c>
      <c r="AK9" t="s">
        <v>31</v>
      </c>
      <c r="AL9" t="s">
        <v>37</v>
      </c>
      <c r="AM9" t="s">
        <v>37</v>
      </c>
      <c r="AN9" t="s">
        <v>37</v>
      </c>
      <c r="AO9" t="s">
        <v>37</v>
      </c>
      <c r="AP9" t="s">
        <v>31</v>
      </c>
      <c r="AQ9" t="s">
        <v>34</v>
      </c>
      <c r="AR9" t="s">
        <v>34</v>
      </c>
      <c r="AS9" t="s">
        <v>37</v>
      </c>
      <c r="AT9" t="s">
        <v>34</v>
      </c>
      <c r="AU9" t="s">
        <v>37</v>
      </c>
      <c r="AV9" t="s">
        <v>35</v>
      </c>
      <c r="AW9" t="s">
        <v>37</v>
      </c>
      <c r="AX9" t="s">
        <v>37</v>
      </c>
      <c r="AY9" t="s">
        <v>35</v>
      </c>
      <c r="AZ9" t="s">
        <v>35</v>
      </c>
      <c r="BA9" t="s">
        <v>34</v>
      </c>
      <c r="BB9" t="s">
        <v>34</v>
      </c>
      <c r="BD9" s="29"/>
      <c r="BE9">
        <f t="shared" si="49"/>
        <v>1</v>
      </c>
      <c r="BF9">
        <f t="shared" si="0"/>
        <v>1</v>
      </c>
      <c r="BG9">
        <f t="shared" si="1"/>
        <v>0</v>
      </c>
      <c r="BH9">
        <f t="shared" si="2"/>
        <v>1</v>
      </c>
      <c r="BI9">
        <f t="shared" si="3"/>
        <v>0</v>
      </c>
      <c r="BJ9">
        <f t="shared" si="4"/>
        <v>1</v>
      </c>
      <c r="BK9">
        <f t="shared" si="5"/>
        <v>1</v>
      </c>
      <c r="BL9">
        <f t="shared" si="6"/>
        <v>1</v>
      </c>
      <c r="BM9">
        <f t="shared" si="7"/>
        <v>0</v>
      </c>
      <c r="BN9">
        <f t="shared" si="8"/>
        <v>1</v>
      </c>
      <c r="BO9">
        <f t="shared" si="9"/>
        <v>0</v>
      </c>
      <c r="BP9">
        <f t="shared" si="10"/>
        <v>0</v>
      </c>
      <c r="BQ9">
        <f t="shared" si="11"/>
        <v>0</v>
      </c>
      <c r="BR9">
        <f t="shared" si="12"/>
        <v>0</v>
      </c>
      <c r="BS9">
        <f t="shared" si="13"/>
        <v>0</v>
      </c>
      <c r="BT9">
        <f t="shared" si="14"/>
        <v>0</v>
      </c>
      <c r="BU9">
        <f t="shared" si="15"/>
        <v>1</v>
      </c>
      <c r="BV9">
        <f t="shared" si="16"/>
        <v>0</v>
      </c>
      <c r="BW9">
        <f t="shared" si="17"/>
        <v>1</v>
      </c>
      <c r="BX9">
        <f t="shared" si="18"/>
        <v>1</v>
      </c>
      <c r="BY9">
        <f t="shared" si="19"/>
        <v>1</v>
      </c>
      <c r="BZ9">
        <f t="shared" si="20"/>
        <v>0</v>
      </c>
      <c r="CA9">
        <f t="shared" si="21"/>
        <v>1</v>
      </c>
      <c r="CC9" s="3">
        <f t="shared" si="22"/>
        <v>12</v>
      </c>
      <c r="CD9" s="7">
        <f t="shared" si="23"/>
        <v>0.52173913043478259</v>
      </c>
      <c r="CF9" s="30"/>
      <c r="CG9">
        <f t="shared" si="24"/>
        <v>0</v>
      </c>
      <c r="CH9">
        <f t="shared" si="25"/>
        <v>1</v>
      </c>
      <c r="CI9">
        <f t="shared" si="26"/>
        <v>0</v>
      </c>
      <c r="CJ9">
        <f t="shared" si="27"/>
        <v>0</v>
      </c>
      <c r="CK9">
        <f t="shared" si="28"/>
        <v>1</v>
      </c>
      <c r="CL9">
        <f t="shared" si="29"/>
        <v>1</v>
      </c>
      <c r="CM9">
        <f t="shared" si="30"/>
        <v>0</v>
      </c>
      <c r="CN9">
        <f t="shared" si="31"/>
        <v>1</v>
      </c>
      <c r="CO9">
        <f t="shared" si="32"/>
        <v>0</v>
      </c>
      <c r="CP9">
        <f t="shared" si="33"/>
        <v>1</v>
      </c>
      <c r="CQ9">
        <f t="shared" si="34"/>
        <v>1</v>
      </c>
      <c r="CR9">
        <f t="shared" si="35"/>
        <v>0</v>
      </c>
      <c r="CS9">
        <f t="shared" si="36"/>
        <v>1</v>
      </c>
      <c r="CT9">
        <f t="shared" si="37"/>
        <v>1</v>
      </c>
      <c r="CU9">
        <f t="shared" si="38"/>
        <v>0</v>
      </c>
      <c r="CV9">
        <f t="shared" si="39"/>
        <v>0</v>
      </c>
      <c r="CW9">
        <f t="shared" si="40"/>
        <v>1</v>
      </c>
      <c r="CX9">
        <f t="shared" si="41"/>
        <v>0</v>
      </c>
      <c r="CY9">
        <f t="shared" si="42"/>
        <v>1</v>
      </c>
      <c r="CZ9">
        <f t="shared" si="43"/>
        <v>1</v>
      </c>
      <c r="DA9">
        <f t="shared" si="44"/>
        <v>1</v>
      </c>
      <c r="DB9">
        <f t="shared" si="45"/>
        <v>1</v>
      </c>
      <c r="DC9">
        <f t="shared" si="46"/>
        <v>0</v>
      </c>
      <c r="DE9">
        <f t="shared" si="47"/>
        <v>13</v>
      </c>
      <c r="DF9" s="6">
        <f t="shared" si="48"/>
        <v>0.56521739130434778</v>
      </c>
    </row>
    <row r="10" spans="1:110" x14ac:dyDescent="0.15">
      <c r="A10">
        <v>5</v>
      </c>
      <c r="B10">
        <v>1935690016</v>
      </c>
      <c r="C10" t="s">
        <v>46</v>
      </c>
      <c r="E10" t="s">
        <v>53</v>
      </c>
      <c r="F10" t="s">
        <v>54</v>
      </c>
      <c r="G10" t="s">
        <v>40</v>
      </c>
      <c r="H10" t="s">
        <v>35</v>
      </c>
      <c r="I10" t="s">
        <v>31</v>
      </c>
      <c r="J10" t="s">
        <v>34</v>
      </c>
      <c r="K10" t="s">
        <v>33</v>
      </c>
      <c r="L10" t="s">
        <v>33</v>
      </c>
      <c r="M10" t="s">
        <v>32</v>
      </c>
      <c r="N10" t="s">
        <v>31</v>
      </c>
      <c r="O10" t="s">
        <v>32</v>
      </c>
      <c r="P10" t="s">
        <v>35</v>
      </c>
      <c r="Q10" t="s">
        <v>32</v>
      </c>
      <c r="R10" t="s">
        <v>32</v>
      </c>
      <c r="S10" t="s">
        <v>35</v>
      </c>
      <c r="T10" t="s">
        <v>34</v>
      </c>
      <c r="U10" t="s">
        <v>33</v>
      </c>
      <c r="V10" t="s">
        <v>35</v>
      </c>
      <c r="W10" t="s">
        <v>36</v>
      </c>
      <c r="X10" t="s">
        <v>35</v>
      </c>
      <c r="Y10" t="s">
        <v>34</v>
      </c>
      <c r="Z10" t="s">
        <v>32</v>
      </c>
      <c r="AA10" t="s">
        <v>35</v>
      </c>
      <c r="AB10" t="s">
        <v>35</v>
      </c>
      <c r="AC10" t="s">
        <v>34</v>
      </c>
      <c r="AD10" t="s">
        <v>35</v>
      </c>
      <c r="AE10" s="26"/>
      <c r="AF10" t="s">
        <v>31</v>
      </c>
      <c r="AG10" t="s">
        <v>31</v>
      </c>
      <c r="AH10" t="s">
        <v>35</v>
      </c>
      <c r="AI10" t="s">
        <v>37</v>
      </c>
      <c r="AJ10" t="s">
        <v>37</v>
      </c>
      <c r="AK10" t="s">
        <v>31</v>
      </c>
      <c r="AL10" t="s">
        <v>35</v>
      </c>
      <c r="AM10" t="s">
        <v>37</v>
      </c>
      <c r="AN10" t="s">
        <v>35</v>
      </c>
      <c r="AO10" t="s">
        <v>31</v>
      </c>
      <c r="AP10" t="s">
        <v>31</v>
      </c>
      <c r="AQ10" t="s">
        <v>35</v>
      </c>
      <c r="AR10" t="s">
        <v>34</v>
      </c>
      <c r="AS10" t="s">
        <v>37</v>
      </c>
      <c r="AT10" t="s">
        <v>35</v>
      </c>
      <c r="AU10" t="s">
        <v>35</v>
      </c>
      <c r="AV10" t="s">
        <v>35</v>
      </c>
      <c r="AW10" t="s">
        <v>34</v>
      </c>
      <c r="AX10" t="s">
        <v>37</v>
      </c>
      <c r="AY10" t="s">
        <v>35</v>
      </c>
      <c r="AZ10" t="s">
        <v>35</v>
      </c>
      <c r="BA10" t="s">
        <v>34</v>
      </c>
      <c r="BB10" t="s">
        <v>35</v>
      </c>
      <c r="BC10" t="s">
        <v>55</v>
      </c>
      <c r="BD10" s="29"/>
      <c r="BE10">
        <f t="shared" si="49"/>
        <v>0</v>
      </c>
      <c r="BF10">
        <f t="shared" si="0"/>
        <v>1</v>
      </c>
      <c r="BG10">
        <f t="shared" si="1"/>
        <v>0</v>
      </c>
      <c r="BH10">
        <f t="shared" si="2"/>
        <v>1</v>
      </c>
      <c r="BI10">
        <f t="shared" si="3"/>
        <v>1</v>
      </c>
      <c r="BJ10">
        <f t="shared" si="4"/>
        <v>0</v>
      </c>
      <c r="BK10">
        <f t="shared" si="5"/>
        <v>1</v>
      </c>
      <c r="BL10">
        <f t="shared" si="6"/>
        <v>1</v>
      </c>
      <c r="BM10">
        <f t="shared" si="7"/>
        <v>0</v>
      </c>
      <c r="BN10">
        <f t="shared" si="8"/>
        <v>1</v>
      </c>
      <c r="BO10">
        <f t="shared" si="9"/>
        <v>0</v>
      </c>
      <c r="BP10">
        <f t="shared" si="10"/>
        <v>0</v>
      </c>
      <c r="BQ10">
        <f t="shared" si="11"/>
        <v>1</v>
      </c>
      <c r="BR10">
        <f t="shared" si="12"/>
        <v>1</v>
      </c>
      <c r="BS10">
        <f t="shared" si="13"/>
        <v>0</v>
      </c>
      <c r="BT10">
        <f t="shared" si="14"/>
        <v>0</v>
      </c>
      <c r="BU10">
        <f t="shared" si="15"/>
        <v>0</v>
      </c>
      <c r="BV10">
        <f t="shared" si="16"/>
        <v>1</v>
      </c>
      <c r="BW10">
        <f t="shared" si="17"/>
        <v>1</v>
      </c>
      <c r="BX10">
        <f t="shared" si="18"/>
        <v>1</v>
      </c>
      <c r="BY10">
        <f t="shared" si="19"/>
        <v>1</v>
      </c>
      <c r="BZ10">
        <f t="shared" si="20"/>
        <v>1</v>
      </c>
      <c r="CA10">
        <f t="shared" si="21"/>
        <v>0</v>
      </c>
      <c r="CC10" s="3">
        <f t="shared" si="22"/>
        <v>13</v>
      </c>
      <c r="CD10" s="7">
        <f t="shared" si="23"/>
        <v>0.56521739130434778</v>
      </c>
      <c r="CF10" s="30"/>
      <c r="CG10">
        <f t="shared" si="24"/>
        <v>1</v>
      </c>
      <c r="CH10">
        <f t="shared" si="25"/>
        <v>1</v>
      </c>
      <c r="CI10">
        <f t="shared" si="26"/>
        <v>1</v>
      </c>
      <c r="CJ10">
        <f t="shared" si="27"/>
        <v>1</v>
      </c>
      <c r="CK10">
        <f t="shared" si="28"/>
        <v>1</v>
      </c>
      <c r="CL10">
        <f t="shared" si="29"/>
        <v>1</v>
      </c>
      <c r="CM10">
        <f t="shared" si="30"/>
        <v>0</v>
      </c>
      <c r="CN10">
        <f t="shared" si="31"/>
        <v>1</v>
      </c>
      <c r="CO10">
        <f t="shared" si="32"/>
        <v>0</v>
      </c>
      <c r="CP10">
        <f t="shared" si="33"/>
        <v>0</v>
      </c>
      <c r="CQ10">
        <f t="shared" si="34"/>
        <v>1</v>
      </c>
      <c r="CR10">
        <f t="shared" si="35"/>
        <v>0</v>
      </c>
      <c r="CS10">
        <f t="shared" si="36"/>
        <v>1</v>
      </c>
      <c r="CT10">
        <f t="shared" si="37"/>
        <v>1</v>
      </c>
      <c r="CU10">
        <f t="shared" si="38"/>
        <v>0</v>
      </c>
      <c r="CV10">
        <f t="shared" si="39"/>
        <v>1</v>
      </c>
      <c r="CW10">
        <f t="shared" si="40"/>
        <v>1</v>
      </c>
      <c r="CX10">
        <f t="shared" si="41"/>
        <v>1</v>
      </c>
      <c r="CY10">
        <f t="shared" si="42"/>
        <v>1</v>
      </c>
      <c r="CZ10">
        <f t="shared" si="43"/>
        <v>1</v>
      </c>
      <c r="DA10">
        <f t="shared" si="44"/>
        <v>1</v>
      </c>
      <c r="DB10">
        <f t="shared" si="45"/>
        <v>1</v>
      </c>
      <c r="DC10">
        <f t="shared" si="46"/>
        <v>0</v>
      </c>
      <c r="DE10">
        <f t="shared" si="47"/>
        <v>17</v>
      </c>
      <c r="DF10" s="6">
        <f t="shared" si="48"/>
        <v>0.73913043478260865</v>
      </c>
    </row>
    <row r="11" spans="1:110" x14ac:dyDescent="0.15">
      <c r="A11">
        <v>7</v>
      </c>
      <c r="B11">
        <v>1442992421</v>
      </c>
      <c r="C11" t="s">
        <v>38</v>
      </c>
      <c r="E11" t="s">
        <v>39</v>
      </c>
      <c r="F11" t="s">
        <v>56</v>
      </c>
      <c r="G11" t="s">
        <v>40</v>
      </c>
      <c r="H11" t="s">
        <v>33</v>
      </c>
      <c r="I11" t="s">
        <v>31</v>
      </c>
      <c r="J11" t="s">
        <v>32</v>
      </c>
      <c r="K11" t="s">
        <v>33</v>
      </c>
      <c r="L11" t="s">
        <v>33</v>
      </c>
      <c r="M11" t="s">
        <v>31</v>
      </c>
      <c r="N11" t="s">
        <v>31</v>
      </c>
      <c r="O11" t="s">
        <v>33</v>
      </c>
      <c r="P11" t="s">
        <v>31</v>
      </c>
      <c r="Q11" t="s">
        <v>32</v>
      </c>
      <c r="R11" t="s">
        <v>31</v>
      </c>
      <c r="S11" t="s">
        <v>31</v>
      </c>
      <c r="T11" t="s">
        <v>34</v>
      </c>
      <c r="U11" t="s">
        <v>33</v>
      </c>
      <c r="V11" t="s">
        <v>31</v>
      </c>
      <c r="W11" t="s">
        <v>35</v>
      </c>
      <c r="X11" t="s">
        <v>36</v>
      </c>
      <c r="Y11" t="s">
        <v>34</v>
      </c>
      <c r="Z11" t="s">
        <v>34</v>
      </c>
      <c r="AA11" t="s">
        <v>35</v>
      </c>
      <c r="AB11" t="s">
        <v>35</v>
      </c>
      <c r="AC11" t="s">
        <v>34</v>
      </c>
      <c r="AD11" t="s">
        <v>31</v>
      </c>
      <c r="AE11" s="26"/>
      <c r="AF11" t="s">
        <v>37</v>
      </c>
      <c r="AG11" t="s">
        <v>31</v>
      </c>
      <c r="AH11" t="s">
        <v>35</v>
      </c>
      <c r="AI11" t="s">
        <v>37</v>
      </c>
      <c r="AJ11" t="s">
        <v>37</v>
      </c>
      <c r="AK11" t="s">
        <v>31</v>
      </c>
      <c r="AL11" t="s">
        <v>31</v>
      </c>
      <c r="AM11" t="s">
        <v>37</v>
      </c>
      <c r="AN11" t="s">
        <v>31</v>
      </c>
      <c r="AO11" t="s">
        <v>37</v>
      </c>
      <c r="AP11" t="s">
        <v>31</v>
      </c>
      <c r="AQ11" t="s">
        <v>31</v>
      </c>
      <c r="AR11" t="s">
        <v>34</v>
      </c>
      <c r="AS11" t="s">
        <v>37</v>
      </c>
      <c r="AT11" t="s">
        <v>31</v>
      </c>
      <c r="AU11" t="s">
        <v>35</v>
      </c>
      <c r="AV11" t="s">
        <v>35</v>
      </c>
      <c r="AW11" t="s">
        <v>34</v>
      </c>
      <c r="AX11" t="s">
        <v>34</v>
      </c>
      <c r="AY11" t="s">
        <v>35</v>
      </c>
      <c r="AZ11" t="s">
        <v>35</v>
      </c>
      <c r="BA11" t="s">
        <v>34</v>
      </c>
      <c r="BB11" t="s">
        <v>31</v>
      </c>
      <c r="BD11" s="29"/>
      <c r="BE11">
        <f t="shared" si="49"/>
        <v>0</v>
      </c>
      <c r="BF11">
        <f t="shared" si="0"/>
        <v>1</v>
      </c>
      <c r="BG11">
        <f t="shared" si="1"/>
        <v>1</v>
      </c>
      <c r="BH11">
        <f t="shared" si="2"/>
        <v>1</v>
      </c>
      <c r="BI11">
        <f t="shared" si="3"/>
        <v>1</v>
      </c>
      <c r="BJ11">
        <f t="shared" si="4"/>
        <v>1</v>
      </c>
      <c r="BK11">
        <f t="shared" si="5"/>
        <v>1</v>
      </c>
      <c r="BL11">
        <f t="shared" si="6"/>
        <v>0</v>
      </c>
      <c r="BM11">
        <f t="shared" si="7"/>
        <v>1</v>
      </c>
      <c r="BN11">
        <f t="shared" si="8"/>
        <v>1</v>
      </c>
      <c r="BO11">
        <f t="shared" si="9"/>
        <v>1</v>
      </c>
      <c r="BP11">
        <f t="shared" si="10"/>
        <v>1</v>
      </c>
      <c r="BQ11">
        <f t="shared" si="11"/>
        <v>1</v>
      </c>
      <c r="BR11">
        <f t="shared" si="12"/>
        <v>1</v>
      </c>
      <c r="BS11">
        <f t="shared" si="13"/>
        <v>1</v>
      </c>
      <c r="BT11">
        <f t="shared" si="14"/>
        <v>0</v>
      </c>
      <c r="BU11">
        <f t="shared" si="15"/>
        <v>1</v>
      </c>
      <c r="BV11">
        <f t="shared" si="16"/>
        <v>1</v>
      </c>
      <c r="BW11">
        <f t="shared" si="17"/>
        <v>0</v>
      </c>
      <c r="BX11">
        <f t="shared" si="18"/>
        <v>1</v>
      </c>
      <c r="BY11">
        <f t="shared" si="19"/>
        <v>1</v>
      </c>
      <c r="BZ11">
        <f t="shared" si="20"/>
        <v>1</v>
      </c>
      <c r="CA11">
        <f t="shared" si="21"/>
        <v>1</v>
      </c>
      <c r="CC11" s="3">
        <f t="shared" si="22"/>
        <v>19</v>
      </c>
      <c r="CD11" s="7">
        <f t="shared" si="23"/>
        <v>0.82608695652173914</v>
      </c>
      <c r="CF11" s="30"/>
      <c r="CG11">
        <f t="shared" si="24"/>
        <v>0</v>
      </c>
      <c r="CH11">
        <f t="shared" si="25"/>
        <v>1</v>
      </c>
      <c r="CI11">
        <f t="shared" si="26"/>
        <v>1</v>
      </c>
      <c r="CJ11">
        <f t="shared" si="27"/>
        <v>1</v>
      </c>
      <c r="CK11">
        <f t="shared" si="28"/>
        <v>1</v>
      </c>
      <c r="CL11">
        <f t="shared" si="29"/>
        <v>1</v>
      </c>
      <c r="CM11">
        <f t="shared" si="30"/>
        <v>1</v>
      </c>
      <c r="CN11">
        <f t="shared" si="31"/>
        <v>1</v>
      </c>
      <c r="CO11">
        <f t="shared" si="32"/>
        <v>1</v>
      </c>
      <c r="CP11">
        <f t="shared" si="33"/>
        <v>1</v>
      </c>
      <c r="CQ11">
        <f t="shared" si="34"/>
        <v>1</v>
      </c>
      <c r="CR11">
        <f t="shared" si="35"/>
        <v>1</v>
      </c>
      <c r="CS11">
        <f t="shared" si="36"/>
        <v>1</v>
      </c>
      <c r="CT11">
        <f t="shared" si="37"/>
        <v>1</v>
      </c>
      <c r="CU11">
        <f t="shared" si="38"/>
        <v>1</v>
      </c>
      <c r="CV11">
        <f t="shared" si="39"/>
        <v>1</v>
      </c>
      <c r="CW11">
        <f t="shared" si="40"/>
        <v>1</v>
      </c>
      <c r="CX11">
        <f t="shared" si="41"/>
        <v>1</v>
      </c>
      <c r="CY11">
        <f t="shared" si="42"/>
        <v>0</v>
      </c>
      <c r="CZ11">
        <f t="shared" si="43"/>
        <v>1</v>
      </c>
      <c r="DA11">
        <f t="shared" si="44"/>
        <v>1</v>
      </c>
      <c r="DB11">
        <f t="shared" si="45"/>
        <v>1</v>
      </c>
      <c r="DC11">
        <f t="shared" si="46"/>
        <v>1</v>
      </c>
      <c r="DE11">
        <f t="shared" si="47"/>
        <v>21</v>
      </c>
      <c r="DF11" s="6">
        <f t="shared" si="48"/>
        <v>0.91304347826086951</v>
      </c>
    </row>
    <row r="12" spans="1:110" x14ac:dyDescent="0.15">
      <c r="A12">
        <v>8</v>
      </c>
      <c r="B12">
        <v>1449515157</v>
      </c>
      <c r="C12" t="s">
        <v>38</v>
      </c>
      <c r="E12" t="s">
        <v>53</v>
      </c>
      <c r="F12" t="s">
        <v>57</v>
      </c>
      <c r="G12" t="s">
        <v>40</v>
      </c>
      <c r="H12" t="s">
        <v>33</v>
      </c>
      <c r="I12" t="s">
        <v>31</v>
      </c>
      <c r="J12" t="s">
        <v>35</v>
      </c>
      <c r="K12" t="s">
        <v>33</v>
      </c>
      <c r="L12" t="s">
        <v>33</v>
      </c>
      <c r="M12" t="s">
        <v>31</v>
      </c>
      <c r="N12" t="s">
        <v>31</v>
      </c>
      <c r="O12" t="s">
        <v>33</v>
      </c>
      <c r="P12" t="s">
        <v>31</v>
      </c>
      <c r="Q12" t="s">
        <v>32</v>
      </c>
      <c r="R12" t="s">
        <v>31</v>
      </c>
      <c r="S12" t="s">
        <v>31</v>
      </c>
      <c r="T12" t="s">
        <v>34</v>
      </c>
      <c r="U12" t="s">
        <v>33</v>
      </c>
      <c r="V12" t="s">
        <v>31</v>
      </c>
      <c r="W12" t="s">
        <v>35</v>
      </c>
      <c r="X12" t="s">
        <v>36</v>
      </c>
      <c r="Y12" t="s">
        <v>34</v>
      </c>
      <c r="Z12" t="s">
        <v>32</v>
      </c>
      <c r="AA12" t="s">
        <v>35</v>
      </c>
      <c r="AB12" t="s">
        <v>35</v>
      </c>
      <c r="AC12" t="s">
        <v>34</v>
      </c>
      <c r="AD12" t="s">
        <v>31</v>
      </c>
      <c r="AE12" s="26"/>
      <c r="AF12" t="s">
        <v>37</v>
      </c>
      <c r="AG12" t="s">
        <v>31</v>
      </c>
      <c r="AH12" t="s">
        <v>35</v>
      </c>
      <c r="AI12" t="s">
        <v>37</v>
      </c>
      <c r="AJ12" t="s">
        <v>37</v>
      </c>
      <c r="AK12" t="s">
        <v>31</v>
      </c>
      <c r="AL12" t="s">
        <v>31</v>
      </c>
      <c r="AM12" t="s">
        <v>37</v>
      </c>
      <c r="AN12" t="s">
        <v>31</v>
      </c>
      <c r="AO12" t="s">
        <v>37</v>
      </c>
      <c r="AP12" t="s">
        <v>31</v>
      </c>
      <c r="AQ12" t="s">
        <v>31</v>
      </c>
      <c r="AR12" t="s">
        <v>34</v>
      </c>
      <c r="AS12" t="s">
        <v>37</v>
      </c>
      <c r="AT12" t="s">
        <v>31</v>
      </c>
      <c r="AU12" t="s">
        <v>31</v>
      </c>
      <c r="AV12" t="s">
        <v>35</v>
      </c>
      <c r="AW12" t="s">
        <v>34</v>
      </c>
      <c r="AX12" t="s">
        <v>34</v>
      </c>
      <c r="AY12" t="s">
        <v>35</v>
      </c>
      <c r="AZ12" t="s">
        <v>35</v>
      </c>
      <c r="BA12" t="s">
        <v>34</v>
      </c>
      <c r="BB12" t="s">
        <v>31</v>
      </c>
      <c r="BD12" s="29"/>
      <c r="BE12">
        <f t="shared" si="49"/>
        <v>0</v>
      </c>
      <c r="BF12">
        <f t="shared" si="0"/>
        <v>1</v>
      </c>
      <c r="BG12">
        <f t="shared" si="1"/>
        <v>0</v>
      </c>
      <c r="BH12">
        <f t="shared" si="2"/>
        <v>1</v>
      </c>
      <c r="BI12">
        <f t="shared" si="3"/>
        <v>1</v>
      </c>
      <c r="BJ12">
        <f t="shared" si="4"/>
        <v>1</v>
      </c>
      <c r="BK12">
        <f t="shared" si="5"/>
        <v>1</v>
      </c>
      <c r="BL12">
        <f t="shared" si="6"/>
        <v>0</v>
      </c>
      <c r="BM12">
        <f t="shared" si="7"/>
        <v>1</v>
      </c>
      <c r="BN12">
        <f t="shared" si="8"/>
        <v>1</v>
      </c>
      <c r="BO12">
        <f t="shared" si="9"/>
        <v>1</v>
      </c>
      <c r="BP12">
        <f t="shared" si="10"/>
        <v>1</v>
      </c>
      <c r="BQ12">
        <f t="shared" si="11"/>
        <v>1</v>
      </c>
      <c r="BR12">
        <f t="shared" si="12"/>
        <v>1</v>
      </c>
      <c r="BS12">
        <f t="shared" si="13"/>
        <v>1</v>
      </c>
      <c r="BT12">
        <f t="shared" si="14"/>
        <v>0</v>
      </c>
      <c r="BU12">
        <f t="shared" si="15"/>
        <v>1</v>
      </c>
      <c r="BV12">
        <f t="shared" si="16"/>
        <v>1</v>
      </c>
      <c r="BW12">
        <f t="shared" si="17"/>
        <v>1</v>
      </c>
      <c r="BX12">
        <f t="shared" si="18"/>
        <v>1</v>
      </c>
      <c r="BY12">
        <f t="shared" si="19"/>
        <v>1</v>
      </c>
      <c r="BZ12">
        <f t="shared" si="20"/>
        <v>1</v>
      </c>
      <c r="CA12">
        <f t="shared" si="21"/>
        <v>1</v>
      </c>
      <c r="CC12" s="3">
        <f t="shared" si="22"/>
        <v>19</v>
      </c>
      <c r="CD12" s="7">
        <f t="shared" si="23"/>
        <v>0.82608695652173914</v>
      </c>
      <c r="CF12" s="30"/>
      <c r="CG12">
        <f t="shared" si="24"/>
        <v>0</v>
      </c>
      <c r="CH12">
        <f t="shared" si="25"/>
        <v>1</v>
      </c>
      <c r="CI12">
        <f t="shared" si="26"/>
        <v>1</v>
      </c>
      <c r="CJ12">
        <f t="shared" si="27"/>
        <v>1</v>
      </c>
      <c r="CK12">
        <f t="shared" si="28"/>
        <v>1</v>
      </c>
      <c r="CL12">
        <f t="shared" si="29"/>
        <v>1</v>
      </c>
      <c r="CM12">
        <f t="shared" si="30"/>
        <v>1</v>
      </c>
      <c r="CN12">
        <f t="shared" si="31"/>
        <v>1</v>
      </c>
      <c r="CO12">
        <f t="shared" si="32"/>
        <v>1</v>
      </c>
      <c r="CP12">
        <f t="shared" si="33"/>
        <v>1</v>
      </c>
      <c r="CQ12">
        <f t="shared" si="34"/>
        <v>1</v>
      </c>
      <c r="CR12">
        <f t="shared" si="35"/>
        <v>1</v>
      </c>
      <c r="CS12">
        <f t="shared" si="36"/>
        <v>1</v>
      </c>
      <c r="CT12">
        <f t="shared" si="37"/>
        <v>1</v>
      </c>
      <c r="CU12">
        <f t="shared" si="38"/>
        <v>1</v>
      </c>
      <c r="CV12">
        <f t="shared" si="39"/>
        <v>0</v>
      </c>
      <c r="CW12">
        <f t="shared" si="40"/>
        <v>1</v>
      </c>
      <c r="CX12">
        <f t="shared" si="41"/>
        <v>1</v>
      </c>
      <c r="CY12">
        <f t="shared" si="42"/>
        <v>0</v>
      </c>
      <c r="CZ12">
        <f t="shared" si="43"/>
        <v>1</v>
      </c>
      <c r="DA12">
        <f t="shared" si="44"/>
        <v>1</v>
      </c>
      <c r="DB12">
        <f t="shared" si="45"/>
        <v>1</v>
      </c>
      <c r="DC12">
        <f t="shared" si="46"/>
        <v>1</v>
      </c>
      <c r="DE12">
        <f t="shared" si="47"/>
        <v>20</v>
      </c>
      <c r="DF12" s="6">
        <f t="shared" si="48"/>
        <v>0.86956521739130432</v>
      </c>
    </row>
    <row r="13" spans="1:110" x14ac:dyDescent="0.15">
      <c r="A13">
        <v>9</v>
      </c>
      <c r="B13">
        <v>1958426338</v>
      </c>
      <c r="C13" t="s">
        <v>46</v>
      </c>
      <c r="E13" t="s">
        <v>47</v>
      </c>
      <c r="F13" t="s">
        <v>58</v>
      </c>
      <c r="G13" t="s">
        <v>40</v>
      </c>
      <c r="H13" t="s">
        <v>31</v>
      </c>
      <c r="I13" t="s">
        <v>35</v>
      </c>
      <c r="J13" t="s">
        <v>32</v>
      </c>
      <c r="K13" t="s">
        <v>33</v>
      </c>
      <c r="L13" t="s">
        <v>32</v>
      </c>
      <c r="M13" t="s">
        <v>32</v>
      </c>
      <c r="N13" t="s">
        <v>31</v>
      </c>
      <c r="O13" t="s">
        <v>32</v>
      </c>
      <c r="P13" t="s">
        <v>35</v>
      </c>
      <c r="Q13" t="s">
        <v>32</v>
      </c>
      <c r="R13" t="s">
        <v>31</v>
      </c>
      <c r="S13" t="s">
        <v>35</v>
      </c>
      <c r="T13" t="s">
        <v>35</v>
      </c>
      <c r="U13" t="s">
        <v>33</v>
      </c>
      <c r="V13" t="s">
        <v>31</v>
      </c>
      <c r="W13" t="s">
        <v>35</v>
      </c>
      <c r="X13" t="s">
        <v>36</v>
      </c>
      <c r="Y13" t="s">
        <v>33</v>
      </c>
      <c r="Z13" t="s">
        <v>32</v>
      </c>
      <c r="AA13" t="s">
        <v>35</v>
      </c>
      <c r="AB13" t="s">
        <v>35</v>
      </c>
      <c r="AC13" t="s">
        <v>32</v>
      </c>
      <c r="AD13" t="s">
        <v>31</v>
      </c>
      <c r="AE13" s="26"/>
      <c r="AF13" t="s">
        <v>37</v>
      </c>
      <c r="AG13" t="s">
        <v>31</v>
      </c>
      <c r="AH13" t="s">
        <v>35</v>
      </c>
      <c r="AI13" t="s">
        <v>37</v>
      </c>
      <c r="AJ13" t="s">
        <v>37</v>
      </c>
      <c r="AK13" t="s">
        <v>37</v>
      </c>
      <c r="AL13" t="s">
        <v>31</v>
      </c>
      <c r="AM13" t="s">
        <v>37</v>
      </c>
      <c r="AN13" t="s">
        <v>35</v>
      </c>
      <c r="AO13" t="s">
        <v>37</v>
      </c>
      <c r="AP13" t="s">
        <v>31</v>
      </c>
      <c r="AQ13" t="s">
        <v>31</v>
      </c>
      <c r="AR13" t="s">
        <v>37</v>
      </c>
      <c r="AS13" t="s">
        <v>37</v>
      </c>
      <c r="AT13" t="s">
        <v>31</v>
      </c>
      <c r="AU13" t="s">
        <v>31</v>
      </c>
      <c r="AV13" t="s">
        <v>35</v>
      </c>
      <c r="AW13" t="s">
        <v>34</v>
      </c>
      <c r="AX13" t="s">
        <v>37</v>
      </c>
      <c r="AY13" t="s">
        <v>31</v>
      </c>
      <c r="AZ13" t="s">
        <v>35</v>
      </c>
      <c r="BA13" t="s">
        <v>34</v>
      </c>
      <c r="BB13" t="s">
        <v>35</v>
      </c>
      <c r="BD13" s="29"/>
      <c r="BE13">
        <f t="shared" si="49"/>
        <v>0</v>
      </c>
      <c r="BF13">
        <f t="shared" si="0"/>
        <v>0</v>
      </c>
      <c r="BG13">
        <f t="shared" si="1"/>
        <v>1</v>
      </c>
      <c r="BH13">
        <f t="shared" si="2"/>
        <v>1</v>
      </c>
      <c r="BI13">
        <f t="shared" si="3"/>
        <v>0</v>
      </c>
      <c r="BJ13">
        <f t="shared" si="4"/>
        <v>0</v>
      </c>
      <c r="BK13">
        <f t="shared" si="5"/>
        <v>1</v>
      </c>
      <c r="BL13">
        <f t="shared" si="6"/>
        <v>1</v>
      </c>
      <c r="BM13">
        <f t="shared" si="7"/>
        <v>0</v>
      </c>
      <c r="BN13">
        <f t="shared" si="8"/>
        <v>1</v>
      </c>
      <c r="BO13">
        <f t="shared" si="9"/>
        <v>1</v>
      </c>
      <c r="BP13">
        <f t="shared" si="10"/>
        <v>0</v>
      </c>
      <c r="BQ13">
        <f t="shared" si="11"/>
        <v>0</v>
      </c>
      <c r="BR13">
        <f t="shared" si="12"/>
        <v>1</v>
      </c>
      <c r="BS13">
        <f t="shared" si="13"/>
        <v>1</v>
      </c>
      <c r="BT13">
        <f t="shared" si="14"/>
        <v>0</v>
      </c>
      <c r="BU13">
        <f t="shared" si="15"/>
        <v>1</v>
      </c>
      <c r="BV13">
        <f t="shared" si="16"/>
        <v>0</v>
      </c>
      <c r="BW13">
        <f t="shared" si="17"/>
        <v>1</v>
      </c>
      <c r="BX13">
        <f t="shared" si="18"/>
        <v>1</v>
      </c>
      <c r="BY13">
        <f t="shared" si="19"/>
        <v>1</v>
      </c>
      <c r="BZ13">
        <f t="shared" si="20"/>
        <v>0</v>
      </c>
      <c r="CA13">
        <f t="shared" si="21"/>
        <v>1</v>
      </c>
      <c r="CC13" s="3">
        <f t="shared" si="22"/>
        <v>13</v>
      </c>
      <c r="CD13" s="7">
        <f t="shared" si="23"/>
        <v>0.56521739130434778</v>
      </c>
      <c r="CF13" s="30"/>
      <c r="CG13">
        <f t="shared" si="24"/>
        <v>0</v>
      </c>
      <c r="CH13">
        <f t="shared" si="25"/>
        <v>1</v>
      </c>
      <c r="CI13">
        <f t="shared" si="26"/>
        <v>1</v>
      </c>
      <c r="CJ13">
        <f t="shared" si="27"/>
        <v>1</v>
      </c>
      <c r="CK13">
        <f t="shared" si="28"/>
        <v>1</v>
      </c>
      <c r="CL13">
        <f t="shared" si="29"/>
        <v>0</v>
      </c>
      <c r="CM13">
        <f t="shared" si="30"/>
        <v>1</v>
      </c>
      <c r="CN13">
        <f t="shared" si="31"/>
        <v>1</v>
      </c>
      <c r="CO13">
        <f t="shared" si="32"/>
        <v>0</v>
      </c>
      <c r="CP13">
        <f t="shared" si="33"/>
        <v>1</v>
      </c>
      <c r="CQ13">
        <f t="shared" si="34"/>
        <v>1</v>
      </c>
      <c r="CR13">
        <f t="shared" si="35"/>
        <v>1</v>
      </c>
      <c r="CS13">
        <f t="shared" si="36"/>
        <v>0</v>
      </c>
      <c r="CT13">
        <f t="shared" si="37"/>
        <v>1</v>
      </c>
      <c r="CU13">
        <f t="shared" si="38"/>
        <v>1</v>
      </c>
      <c r="CV13">
        <f t="shared" si="39"/>
        <v>0</v>
      </c>
      <c r="CW13">
        <f t="shared" si="40"/>
        <v>1</v>
      </c>
      <c r="CX13">
        <f t="shared" si="41"/>
        <v>1</v>
      </c>
      <c r="CY13">
        <f t="shared" si="42"/>
        <v>1</v>
      </c>
      <c r="CZ13">
        <f t="shared" si="43"/>
        <v>0</v>
      </c>
      <c r="DA13">
        <f t="shared" si="44"/>
        <v>1</v>
      </c>
      <c r="DB13">
        <f t="shared" si="45"/>
        <v>1</v>
      </c>
      <c r="DC13">
        <f t="shared" si="46"/>
        <v>0</v>
      </c>
      <c r="DE13">
        <f t="shared" si="47"/>
        <v>16</v>
      </c>
      <c r="DF13" s="6">
        <f t="shared" si="48"/>
        <v>0.69565217391304346</v>
      </c>
    </row>
    <row r="14" spans="1:110" x14ac:dyDescent="0.15">
      <c r="A14">
        <v>12</v>
      </c>
      <c r="B14">
        <v>1044082929</v>
      </c>
      <c r="C14" t="s">
        <v>59</v>
      </c>
      <c r="E14" t="s">
        <v>47</v>
      </c>
      <c r="F14" t="s">
        <v>60</v>
      </c>
      <c r="G14" t="s">
        <v>40</v>
      </c>
      <c r="H14" t="s">
        <v>31</v>
      </c>
      <c r="I14" t="s">
        <v>35</v>
      </c>
      <c r="J14" t="s">
        <v>35</v>
      </c>
      <c r="K14" t="s">
        <v>33</v>
      </c>
      <c r="L14" t="s">
        <v>33</v>
      </c>
      <c r="M14" t="s">
        <v>31</v>
      </c>
      <c r="N14" t="s">
        <v>31</v>
      </c>
      <c r="O14" t="s">
        <v>32</v>
      </c>
      <c r="P14" t="s">
        <v>35</v>
      </c>
      <c r="Q14" t="s">
        <v>32</v>
      </c>
      <c r="R14" t="s">
        <v>31</v>
      </c>
      <c r="S14" t="s">
        <v>31</v>
      </c>
      <c r="T14" t="s">
        <v>32</v>
      </c>
      <c r="U14" t="s">
        <v>33</v>
      </c>
      <c r="V14" t="s">
        <v>32</v>
      </c>
      <c r="W14" t="s">
        <v>36</v>
      </c>
      <c r="X14" t="s">
        <v>36</v>
      </c>
      <c r="Y14" t="s">
        <v>34</v>
      </c>
      <c r="Z14" t="s">
        <v>32</v>
      </c>
      <c r="AA14" t="s">
        <v>35</v>
      </c>
      <c r="AB14" t="s">
        <v>35</v>
      </c>
      <c r="AC14" t="s">
        <v>32</v>
      </c>
      <c r="AD14" t="s">
        <v>32</v>
      </c>
      <c r="AE14" s="26"/>
      <c r="AF14" t="s">
        <v>31</v>
      </c>
      <c r="AG14" t="s">
        <v>35</v>
      </c>
      <c r="AH14" t="s">
        <v>35</v>
      </c>
      <c r="AI14" t="s">
        <v>37</v>
      </c>
      <c r="AJ14" t="s">
        <v>37</v>
      </c>
      <c r="AK14" t="s">
        <v>31</v>
      </c>
      <c r="AL14" t="s">
        <v>31</v>
      </c>
      <c r="AM14" t="s">
        <v>37</v>
      </c>
      <c r="AN14" t="s">
        <v>35</v>
      </c>
      <c r="AO14" t="s">
        <v>37</v>
      </c>
      <c r="AP14" t="s">
        <v>31</v>
      </c>
      <c r="AQ14" t="s">
        <v>31</v>
      </c>
      <c r="AR14" t="s">
        <v>37</v>
      </c>
      <c r="AS14" t="s">
        <v>37</v>
      </c>
      <c r="AT14" t="s">
        <v>35</v>
      </c>
      <c r="AU14" t="s">
        <v>35</v>
      </c>
      <c r="AV14" t="s">
        <v>35</v>
      </c>
      <c r="AW14" t="s">
        <v>34</v>
      </c>
      <c r="AX14" t="s">
        <v>37</v>
      </c>
      <c r="AY14" t="s">
        <v>35</v>
      </c>
      <c r="AZ14" t="s">
        <v>35</v>
      </c>
      <c r="BA14" t="s">
        <v>37</v>
      </c>
      <c r="BB14" t="s">
        <v>37</v>
      </c>
      <c r="BD14" s="29"/>
      <c r="BE14">
        <f t="shared" si="49"/>
        <v>0</v>
      </c>
      <c r="BF14">
        <f t="shared" si="0"/>
        <v>0</v>
      </c>
      <c r="BG14">
        <f t="shared" si="1"/>
        <v>0</v>
      </c>
      <c r="BH14">
        <f t="shared" si="2"/>
        <v>1</v>
      </c>
      <c r="BI14">
        <f t="shared" si="3"/>
        <v>1</v>
      </c>
      <c r="BJ14">
        <f t="shared" si="4"/>
        <v>1</v>
      </c>
      <c r="BK14">
        <f t="shared" si="5"/>
        <v>1</v>
      </c>
      <c r="BL14">
        <f t="shared" si="6"/>
        <v>1</v>
      </c>
      <c r="BM14">
        <f t="shared" si="7"/>
        <v>0</v>
      </c>
      <c r="BN14">
        <f t="shared" si="8"/>
        <v>1</v>
      </c>
      <c r="BO14">
        <f t="shared" si="9"/>
        <v>1</v>
      </c>
      <c r="BP14">
        <f t="shared" si="10"/>
        <v>1</v>
      </c>
      <c r="BQ14">
        <f t="shared" si="11"/>
        <v>0</v>
      </c>
      <c r="BR14">
        <f t="shared" si="12"/>
        <v>1</v>
      </c>
      <c r="BS14">
        <f t="shared" si="13"/>
        <v>0</v>
      </c>
      <c r="BT14">
        <f t="shared" si="14"/>
        <v>0</v>
      </c>
      <c r="BU14">
        <f t="shared" si="15"/>
        <v>1</v>
      </c>
      <c r="BV14">
        <f t="shared" si="16"/>
        <v>1</v>
      </c>
      <c r="BW14">
        <f t="shared" si="17"/>
        <v>1</v>
      </c>
      <c r="BX14">
        <f t="shared" si="18"/>
        <v>1</v>
      </c>
      <c r="BY14">
        <f t="shared" si="19"/>
        <v>1</v>
      </c>
      <c r="BZ14">
        <f t="shared" si="20"/>
        <v>0</v>
      </c>
      <c r="CA14">
        <f t="shared" si="21"/>
        <v>0</v>
      </c>
      <c r="CC14" s="3">
        <f t="shared" si="22"/>
        <v>14</v>
      </c>
      <c r="CD14" s="7">
        <f t="shared" si="23"/>
        <v>0.60869565217391308</v>
      </c>
      <c r="CF14" s="30"/>
      <c r="CG14">
        <f t="shared" si="24"/>
        <v>1</v>
      </c>
      <c r="CH14">
        <f t="shared" si="25"/>
        <v>0</v>
      </c>
      <c r="CI14">
        <f t="shared" si="26"/>
        <v>1</v>
      </c>
      <c r="CJ14">
        <f t="shared" si="27"/>
        <v>1</v>
      </c>
      <c r="CK14">
        <f t="shared" si="28"/>
        <v>1</v>
      </c>
      <c r="CL14">
        <f t="shared" si="29"/>
        <v>1</v>
      </c>
      <c r="CM14">
        <f t="shared" si="30"/>
        <v>1</v>
      </c>
      <c r="CN14">
        <f t="shared" si="31"/>
        <v>1</v>
      </c>
      <c r="CO14">
        <f t="shared" si="32"/>
        <v>0</v>
      </c>
      <c r="CP14">
        <f t="shared" si="33"/>
        <v>1</v>
      </c>
      <c r="CQ14">
        <f t="shared" si="34"/>
        <v>1</v>
      </c>
      <c r="CR14">
        <f t="shared" si="35"/>
        <v>1</v>
      </c>
      <c r="CS14">
        <f t="shared" si="36"/>
        <v>0</v>
      </c>
      <c r="CT14">
        <f t="shared" si="37"/>
        <v>1</v>
      </c>
      <c r="CU14">
        <f t="shared" si="38"/>
        <v>0</v>
      </c>
      <c r="CV14">
        <f t="shared" si="39"/>
        <v>1</v>
      </c>
      <c r="CW14">
        <f t="shared" si="40"/>
        <v>1</v>
      </c>
      <c r="CX14">
        <f t="shared" si="41"/>
        <v>1</v>
      </c>
      <c r="CY14">
        <f t="shared" si="42"/>
        <v>1</v>
      </c>
      <c r="CZ14">
        <f t="shared" si="43"/>
        <v>1</v>
      </c>
      <c r="DA14">
        <f t="shared" si="44"/>
        <v>1</v>
      </c>
      <c r="DB14">
        <f t="shared" si="45"/>
        <v>0</v>
      </c>
      <c r="DC14">
        <f t="shared" si="46"/>
        <v>0</v>
      </c>
      <c r="DE14">
        <f t="shared" si="47"/>
        <v>17</v>
      </c>
      <c r="DF14" s="6">
        <f t="shared" si="48"/>
        <v>0.73913043478260865</v>
      </c>
    </row>
    <row r="15" spans="1:110" x14ac:dyDescent="0.15">
      <c r="A15">
        <v>13</v>
      </c>
      <c r="B15">
        <v>1047897321</v>
      </c>
      <c r="C15" t="s">
        <v>38</v>
      </c>
      <c r="E15" t="s">
        <v>39</v>
      </c>
      <c r="F15" t="s">
        <v>61</v>
      </c>
      <c r="G15" t="s">
        <v>41</v>
      </c>
      <c r="H15" t="s">
        <v>33</v>
      </c>
      <c r="I15" t="s">
        <v>31</v>
      </c>
      <c r="J15" t="s">
        <v>36</v>
      </c>
      <c r="K15" t="s">
        <v>32</v>
      </c>
      <c r="L15" t="s">
        <v>33</v>
      </c>
      <c r="M15" t="s">
        <v>31</v>
      </c>
      <c r="N15" t="s">
        <v>31</v>
      </c>
      <c r="O15" t="s">
        <v>33</v>
      </c>
      <c r="P15" t="s">
        <v>31</v>
      </c>
      <c r="Q15" t="s">
        <v>32</v>
      </c>
      <c r="R15" t="s">
        <v>31</v>
      </c>
      <c r="S15" t="s">
        <v>31</v>
      </c>
      <c r="T15" t="s">
        <v>34</v>
      </c>
      <c r="U15" t="s">
        <v>33</v>
      </c>
      <c r="V15" t="s">
        <v>31</v>
      </c>
      <c r="W15" t="s">
        <v>35</v>
      </c>
      <c r="X15" t="s">
        <v>36</v>
      </c>
      <c r="Y15" t="s">
        <v>34</v>
      </c>
      <c r="Z15" t="s">
        <v>34</v>
      </c>
      <c r="AA15" t="s">
        <v>35</v>
      </c>
      <c r="AB15" t="s">
        <v>35</v>
      </c>
      <c r="AC15" t="s">
        <v>34</v>
      </c>
      <c r="AD15" t="s">
        <v>31</v>
      </c>
      <c r="AE15" s="26"/>
      <c r="AF15" t="s">
        <v>37</v>
      </c>
      <c r="AG15" t="s">
        <v>31</v>
      </c>
      <c r="AH15" t="s">
        <v>35</v>
      </c>
      <c r="AI15" t="s">
        <v>37</v>
      </c>
      <c r="AJ15" t="s">
        <v>37</v>
      </c>
      <c r="AK15" t="s">
        <v>31</v>
      </c>
      <c r="AL15" t="s">
        <v>31</v>
      </c>
      <c r="AM15" t="s">
        <v>37</v>
      </c>
      <c r="AN15" t="s">
        <v>31</v>
      </c>
      <c r="AO15" t="s">
        <v>37</v>
      </c>
      <c r="AP15" t="s">
        <v>31</v>
      </c>
      <c r="AQ15" t="s">
        <v>31</v>
      </c>
      <c r="AR15" t="s">
        <v>34</v>
      </c>
      <c r="AS15" t="s">
        <v>37</v>
      </c>
      <c r="AT15" t="s">
        <v>31</v>
      </c>
      <c r="AU15" t="s">
        <v>35</v>
      </c>
      <c r="AV15" t="s">
        <v>35</v>
      </c>
      <c r="AW15" t="s">
        <v>34</v>
      </c>
      <c r="AX15" t="s">
        <v>34</v>
      </c>
      <c r="AY15" t="s">
        <v>35</v>
      </c>
      <c r="AZ15" t="s">
        <v>35</v>
      </c>
      <c r="BA15" t="s">
        <v>34</v>
      </c>
      <c r="BB15" t="s">
        <v>31</v>
      </c>
      <c r="BD15" s="29"/>
      <c r="BE15">
        <f t="shared" si="49"/>
        <v>0</v>
      </c>
      <c r="BF15">
        <f t="shared" si="0"/>
        <v>1</v>
      </c>
      <c r="BG15">
        <f t="shared" si="1"/>
        <v>0</v>
      </c>
      <c r="BH15">
        <f t="shared" si="2"/>
        <v>0</v>
      </c>
      <c r="BI15">
        <f t="shared" si="3"/>
        <v>1</v>
      </c>
      <c r="BJ15">
        <f t="shared" si="4"/>
        <v>1</v>
      </c>
      <c r="BK15">
        <f t="shared" si="5"/>
        <v>1</v>
      </c>
      <c r="BL15">
        <f t="shared" si="6"/>
        <v>0</v>
      </c>
      <c r="BM15">
        <f t="shared" si="7"/>
        <v>1</v>
      </c>
      <c r="BN15">
        <f t="shared" si="8"/>
        <v>1</v>
      </c>
      <c r="BO15">
        <f t="shared" si="9"/>
        <v>1</v>
      </c>
      <c r="BP15">
        <f t="shared" si="10"/>
        <v>1</v>
      </c>
      <c r="BQ15">
        <f t="shared" si="11"/>
        <v>1</v>
      </c>
      <c r="BR15">
        <f t="shared" si="12"/>
        <v>1</v>
      </c>
      <c r="BS15">
        <f t="shared" si="13"/>
        <v>1</v>
      </c>
      <c r="BT15">
        <f t="shared" si="14"/>
        <v>0</v>
      </c>
      <c r="BU15">
        <f t="shared" si="15"/>
        <v>1</v>
      </c>
      <c r="BV15">
        <f t="shared" si="16"/>
        <v>1</v>
      </c>
      <c r="BW15">
        <f t="shared" si="17"/>
        <v>0</v>
      </c>
      <c r="BX15">
        <f t="shared" si="18"/>
        <v>1</v>
      </c>
      <c r="BY15">
        <f t="shared" si="19"/>
        <v>1</v>
      </c>
      <c r="BZ15">
        <f t="shared" si="20"/>
        <v>1</v>
      </c>
      <c r="CA15">
        <f t="shared" si="21"/>
        <v>1</v>
      </c>
      <c r="CC15" s="3">
        <f t="shared" si="22"/>
        <v>17</v>
      </c>
      <c r="CD15" s="7">
        <f t="shared" si="23"/>
        <v>0.73913043478260865</v>
      </c>
      <c r="CF15" s="30"/>
      <c r="CG15">
        <f t="shared" si="24"/>
        <v>0</v>
      </c>
      <c r="CH15">
        <f t="shared" si="25"/>
        <v>1</v>
      </c>
      <c r="CI15">
        <f t="shared" si="26"/>
        <v>1</v>
      </c>
      <c r="CJ15">
        <f t="shared" si="27"/>
        <v>1</v>
      </c>
      <c r="CK15">
        <f t="shared" si="28"/>
        <v>1</v>
      </c>
      <c r="CL15">
        <f t="shared" si="29"/>
        <v>1</v>
      </c>
      <c r="CM15">
        <f t="shared" si="30"/>
        <v>1</v>
      </c>
      <c r="CN15">
        <f t="shared" si="31"/>
        <v>1</v>
      </c>
      <c r="CO15">
        <f t="shared" si="32"/>
        <v>1</v>
      </c>
      <c r="CP15">
        <f t="shared" si="33"/>
        <v>1</v>
      </c>
      <c r="CQ15">
        <f t="shared" si="34"/>
        <v>1</v>
      </c>
      <c r="CR15">
        <f t="shared" si="35"/>
        <v>1</v>
      </c>
      <c r="CS15">
        <f t="shared" si="36"/>
        <v>1</v>
      </c>
      <c r="CT15">
        <f t="shared" si="37"/>
        <v>1</v>
      </c>
      <c r="CU15">
        <f t="shared" si="38"/>
        <v>1</v>
      </c>
      <c r="CV15">
        <f t="shared" si="39"/>
        <v>1</v>
      </c>
      <c r="CW15">
        <f t="shared" si="40"/>
        <v>1</v>
      </c>
      <c r="CX15">
        <f t="shared" si="41"/>
        <v>1</v>
      </c>
      <c r="CY15">
        <f t="shared" si="42"/>
        <v>0</v>
      </c>
      <c r="CZ15">
        <f t="shared" si="43"/>
        <v>1</v>
      </c>
      <c r="DA15">
        <f t="shared" si="44"/>
        <v>1</v>
      </c>
      <c r="DB15">
        <f t="shared" si="45"/>
        <v>1</v>
      </c>
      <c r="DC15">
        <f t="shared" si="46"/>
        <v>1</v>
      </c>
      <c r="DE15">
        <f t="shared" si="47"/>
        <v>21</v>
      </c>
      <c r="DF15" s="6">
        <f t="shared" si="48"/>
        <v>0.91304347826086951</v>
      </c>
    </row>
    <row r="16" spans="1:110" x14ac:dyDescent="0.15">
      <c r="A16">
        <v>15</v>
      </c>
      <c r="B16">
        <v>146451233</v>
      </c>
      <c r="C16" t="s">
        <v>38</v>
      </c>
      <c r="E16" t="s">
        <v>62</v>
      </c>
      <c r="F16" t="s">
        <v>63</v>
      </c>
      <c r="G16" t="s">
        <v>40</v>
      </c>
      <c r="H16" t="s">
        <v>31</v>
      </c>
      <c r="I16" t="s">
        <v>31</v>
      </c>
      <c r="J16" t="s">
        <v>35</v>
      </c>
      <c r="K16" t="s">
        <v>33</v>
      </c>
      <c r="L16" t="s">
        <v>33</v>
      </c>
      <c r="M16" t="s">
        <v>31</v>
      </c>
      <c r="N16" t="s">
        <v>31</v>
      </c>
      <c r="O16" t="s">
        <v>33</v>
      </c>
      <c r="P16" t="s">
        <v>31</v>
      </c>
      <c r="Q16" t="s">
        <v>33</v>
      </c>
      <c r="R16" t="s">
        <v>31</v>
      </c>
      <c r="S16" t="s">
        <v>31</v>
      </c>
      <c r="T16" t="s">
        <v>34</v>
      </c>
      <c r="U16" t="s">
        <v>33</v>
      </c>
      <c r="V16" t="s">
        <v>31</v>
      </c>
      <c r="W16" t="s">
        <v>31</v>
      </c>
      <c r="X16" t="s">
        <v>36</v>
      </c>
      <c r="Y16" t="s">
        <v>34</v>
      </c>
      <c r="Z16" t="s">
        <v>32</v>
      </c>
      <c r="AA16" t="s">
        <v>35</v>
      </c>
      <c r="AB16" t="s">
        <v>35</v>
      </c>
      <c r="AC16" t="s">
        <v>34</v>
      </c>
      <c r="AD16" t="s">
        <v>31</v>
      </c>
      <c r="AE16" s="26"/>
      <c r="AF16" t="s">
        <v>31</v>
      </c>
      <c r="AG16" t="s">
        <v>31</v>
      </c>
      <c r="AH16" t="s">
        <v>35</v>
      </c>
      <c r="AI16" t="s">
        <v>37</v>
      </c>
      <c r="AJ16" t="s">
        <v>37</v>
      </c>
      <c r="AK16" t="s">
        <v>31</v>
      </c>
      <c r="AL16" t="s">
        <v>31</v>
      </c>
      <c r="AM16" t="s">
        <v>37</v>
      </c>
      <c r="AN16" t="s">
        <v>31</v>
      </c>
      <c r="AO16" t="s">
        <v>37</v>
      </c>
      <c r="AP16" t="s">
        <v>31</v>
      </c>
      <c r="AQ16" t="s">
        <v>31</v>
      </c>
      <c r="AR16" t="s">
        <v>34</v>
      </c>
      <c r="AS16" t="s">
        <v>37</v>
      </c>
      <c r="AT16" t="s">
        <v>31</v>
      </c>
      <c r="AU16" t="s">
        <v>31</v>
      </c>
      <c r="AV16" t="s">
        <v>35</v>
      </c>
      <c r="AW16" t="s">
        <v>34</v>
      </c>
      <c r="AX16" t="s">
        <v>37</v>
      </c>
      <c r="AY16" t="s">
        <v>35</v>
      </c>
      <c r="AZ16" t="s">
        <v>35</v>
      </c>
      <c r="BA16" t="s">
        <v>34</v>
      </c>
      <c r="BB16" t="s">
        <v>31</v>
      </c>
      <c r="BD16" s="29"/>
      <c r="BE16">
        <f t="shared" si="49"/>
        <v>0</v>
      </c>
      <c r="BF16">
        <f t="shared" si="0"/>
        <v>1</v>
      </c>
      <c r="BG16">
        <f t="shared" si="1"/>
        <v>0</v>
      </c>
      <c r="BH16">
        <f t="shared" si="2"/>
        <v>1</v>
      </c>
      <c r="BI16">
        <f t="shared" si="3"/>
        <v>1</v>
      </c>
      <c r="BJ16">
        <f t="shared" si="4"/>
        <v>1</v>
      </c>
      <c r="BK16">
        <f t="shared" si="5"/>
        <v>1</v>
      </c>
      <c r="BL16">
        <f t="shared" si="6"/>
        <v>0</v>
      </c>
      <c r="BM16">
        <f t="shared" si="7"/>
        <v>1</v>
      </c>
      <c r="BN16">
        <f t="shared" si="8"/>
        <v>0</v>
      </c>
      <c r="BO16">
        <f t="shared" si="9"/>
        <v>1</v>
      </c>
      <c r="BP16">
        <f t="shared" si="10"/>
        <v>1</v>
      </c>
      <c r="BQ16">
        <f t="shared" si="11"/>
        <v>1</v>
      </c>
      <c r="BR16">
        <f t="shared" si="12"/>
        <v>1</v>
      </c>
      <c r="BS16">
        <f t="shared" si="13"/>
        <v>1</v>
      </c>
      <c r="BT16">
        <f t="shared" si="14"/>
        <v>1</v>
      </c>
      <c r="BU16">
        <f t="shared" si="15"/>
        <v>1</v>
      </c>
      <c r="BV16">
        <f t="shared" si="16"/>
        <v>1</v>
      </c>
      <c r="BW16">
        <f t="shared" si="17"/>
        <v>1</v>
      </c>
      <c r="BX16">
        <f t="shared" si="18"/>
        <v>1</v>
      </c>
      <c r="BY16">
        <f t="shared" si="19"/>
        <v>1</v>
      </c>
      <c r="BZ16">
        <f t="shared" si="20"/>
        <v>1</v>
      </c>
      <c r="CA16">
        <f t="shared" si="21"/>
        <v>1</v>
      </c>
      <c r="CC16" s="3">
        <f t="shared" si="22"/>
        <v>19</v>
      </c>
      <c r="CD16" s="7">
        <f t="shared" si="23"/>
        <v>0.82608695652173914</v>
      </c>
      <c r="CF16" s="30"/>
      <c r="CG16">
        <f t="shared" si="24"/>
        <v>1</v>
      </c>
      <c r="CH16">
        <f t="shared" si="25"/>
        <v>1</v>
      </c>
      <c r="CI16">
        <f t="shared" si="26"/>
        <v>1</v>
      </c>
      <c r="CJ16">
        <f t="shared" si="27"/>
        <v>1</v>
      </c>
      <c r="CK16">
        <f t="shared" si="28"/>
        <v>1</v>
      </c>
      <c r="CL16">
        <f t="shared" si="29"/>
        <v>1</v>
      </c>
      <c r="CM16">
        <f t="shared" si="30"/>
        <v>1</v>
      </c>
      <c r="CN16">
        <f t="shared" si="31"/>
        <v>1</v>
      </c>
      <c r="CO16">
        <f t="shared" si="32"/>
        <v>1</v>
      </c>
      <c r="CP16">
        <f t="shared" si="33"/>
        <v>1</v>
      </c>
      <c r="CQ16">
        <f t="shared" si="34"/>
        <v>1</v>
      </c>
      <c r="CR16">
        <f t="shared" si="35"/>
        <v>1</v>
      </c>
      <c r="CS16">
        <f t="shared" si="36"/>
        <v>1</v>
      </c>
      <c r="CT16">
        <f t="shared" si="37"/>
        <v>1</v>
      </c>
      <c r="CU16">
        <f t="shared" si="38"/>
        <v>1</v>
      </c>
      <c r="CV16">
        <f t="shared" si="39"/>
        <v>0</v>
      </c>
      <c r="CW16">
        <f t="shared" si="40"/>
        <v>1</v>
      </c>
      <c r="CX16">
        <f t="shared" si="41"/>
        <v>1</v>
      </c>
      <c r="CY16">
        <f t="shared" si="42"/>
        <v>1</v>
      </c>
      <c r="CZ16">
        <f t="shared" si="43"/>
        <v>1</v>
      </c>
      <c r="DA16">
        <f t="shared" si="44"/>
        <v>1</v>
      </c>
      <c r="DB16">
        <f t="shared" si="45"/>
        <v>1</v>
      </c>
      <c r="DC16">
        <f t="shared" si="46"/>
        <v>1</v>
      </c>
      <c r="DE16">
        <f t="shared" si="47"/>
        <v>22</v>
      </c>
      <c r="DF16" s="6">
        <f t="shared" si="48"/>
        <v>0.95652173913043481</v>
      </c>
    </row>
    <row r="17" spans="1:110" x14ac:dyDescent="0.15">
      <c r="A17">
        <v>16</v>
      </c>
      <c r="B17">
        <v>73504706</v>
      </c>
      <c r="C17" t="s">
        <v>59</v>
      </c>
      <c r="E17" t="s">
        <v>39</v>
      </c>
      <c r="F17" t="s">
        <v>64</v>
      </c>
      <c r="G17" t="s">
        <v>40</v>
      </c>
      <c r="H17" t="s">
        <v>32</v>
      </c>
      <c r="I17" t="s">
        <v>31</v>
      </c>
      <c r="J17" t="s">
        <v>35</v>
      </c>
      <c r="K17" t="s">
        <v>33</v>
      </c>
      <c r="L17" t="s">
        <v>33</v>
      </c>
      <c r="M17" t="s">
        <v>32</v>
      </c>
      <c r="N17" t="s">
        <v>31</v>
      </c>
      <c r="O17" t="s">
        <v>32</v>
      </c>
      <c r="P17" t="s">
        <v>35</v>
      </c>
      <c r="Q17" t="s">
        <v>32</v>
      </c>
      <c r="R17" t="s">
        <v>33</v>
      </c>
      <c r="S17" t="s">
        <v>31</v>
      </c>
      <c r="T17" t="s">
        <v>34</v>
      </c>
      <c r="U17" t="s">
        <v>33</v>
      </c>
      <c r="V17" t="s">
        <v>34</v>
      </c>
      <c r="W17" t="s">
        <v>35</v>
      </c>
      <c r="X17" t="s">
        <v>36</v>
      </c>
      <c r="Y17" t="s">
        <v>33</v>
      </c>
      <c r="Z17" t="s">
        <v>32</v>
      </c>
      <c r="AA17" t="s">
        <v>35</v>
      </c>
      <c r="AB17" t="s">
        <v>35</v>
      </c>
      <c r="AC17" t="s">
        <v>34</v>
      </c>
      <c r="AD17" t="s">
        <v>31</v>
      </c>
      <c r="AE17" s="26"/>
      <c r="AF17" t="s">
        <v>37</v>
      </c>
      <c r="AG17" t="s">
        <v>31</v>
      </c>
      <c r="AH17" t="s">
        <v>35</v>
      </c>
      <c r="AI17" t="s">
        <v>37</v>
      </c>
      <c r="AJ17" t="s">
        <v>37</v>
      </c>
      <c r="AK17" t="s">
        <v>37</v>
      </c>
      <c r="AL17" t="s">
        <v>31</v>
      </c>
      <c r="AM17" t="s">
        <v>37</v>
      </c>
      <c r="AN17" t="s">
        <v>34</v>
      </c>
      <c r="AO17" t="s">
        <v>37</v>
      </c>
      <c r="AP17" t="s">
        <v>37</v>
      </c>
      <c r="AQ17" t="s">
        <v>37</v>
      </c>
      <c r="AR17" t="s">
        <v>34</v>
      </c>
      <c r="AS17" t="s">
        <v>37</v>
      </c>
      <c r="AT17" t="s">
        <v>34</v>
      </c>
      <c r="AU17" t="s">
        <v>35</v>
      </c>
      <c r="AV17" t="s">
        <v>35</v>
      </c>
      <c r="AW17" t="s">
        <v>37</v>
      </c>
      <c r="AX17" t="s">
        <v>37</v>
      </c>
      <c r="AY17" t="s">
        <v>35</v>
      </c>
      <c r="AZ17" t="s">
        <v>35</v>
      </c>
      <c r="BA17" t="s">
        <v>37</v>
      </c>
      <c r="BB17" t="s">
        <v>31</v>
      </c>
      <c r="BD17" s="29"/>
      <c r="BE17">
        <f t="shared" si="49"/>
        <v>1</v>
      </c>
      <c r="BF17">
        <f t="shared" si="0"/>
        <v>1</v>
      </c>
      <c r="BG17">
        <f t="shared" si="1"/>
        <v>0</v>
      </c>
      <c r="BH17">
        <f t="shared" si="2"/>
        <v>1</v>
      </c>
      <c r="BI17">
        <f t="shared" si="3"/>
        <v>1</v>
      </c>
      <c r="BJ17">
        <f t="shared" si="4"/>
        <v>0</v>
      </c>
      <c r="BK17">
        <f t="shared" si="5"/>
        <v>1</v>
      </c>
      <c r="BL17">
        <f t="shared" si="6"/>
        <v>1</v>
      </c>
      <c r="BM17">
        <f t="shared" si="7"/>
        <v>0</v>
      </c>
      <c r="BN17">
        <f t="shared" si="8"/>
        <v>1</v>
      </c>
      <c r="BO17">
        <f t="shared" si="9"/>
        <v>0</v>
      </c>
      <c r="BP17">
        <f t="shared" si="10"/>
        <v>1</v>
      </c>
      <c r="BQ17">
        <f t="shared" si="11"/>
        <v>1</v>
      </c>
      <c r="BR17">
        <f t="shared" si="12"/>
        <v>1</v>
      </c>
      <c r="BS17">
        <f t="shared" si="13"/>
        <v>0</v>
      </c>
      <c r="BT17">
        <f t="shared" si="14"/>
        <v>0</v>
      </c>
      <c r="BU17">
        <f t="shared" si="15"/>
        <v>1</v>
      </c>
      <c r="BV17">
        <f t="shared" si="16"/>
        <v>0</v>
      </c>
      <c r="BW17">
        <f t="shared" si="17"/>
        <v>1</v>
      </c>
      <c r="BX17">
        <f t="shared" si="18"/>
        <v>1</v>
      </c>
      <c r="BY17">
        <f t="shared" si="19"/>
        <v>1</v>
      </c>
      <c r="BZ17">
        <f t="shared" si="20"/>
        <v>1</v>
      </c>
      <c r="CA17">
        <f t="shared" si="21"/>
        <v>1</v>
      </c>
      <c r="CC17" s="3">
        <f t="shared" si="22"/>
        <v>16</v>
      </c>
      <c r="CD17" s="7">
        <f t="shared" si="23"/>
        <v>0.69565217391304346</v>
      </c>
      <c r="CF17" s="30"/>
      <c r="CG17">
        <f t="shared" si="24"/>
        <v>0</v>
      </c>
      <c r="CH17">
        <f t="shared" si="25"/>
        <v>1</v>
      </c>
      <c r="CI17">
        <f t="shared" si="26"/>
        <v>1</v>
      </c>
      <c r="CJ17">
        <f t="shared" si="27"/>
        <v>1</v>
      </c>
      <c r="CK17">
        <f t="shared" si="28"/>
        <v>1</v>
      </c>
      <c r="CL17">
        <f t="shared" si="29"/>
        <v>0</v>
      </c>
      <c r="CM17">
        <f t="shared" si="30"/>
        <v>1</v>
      </c>
      <c r="CN17">
        <f t="shared" si="31"/>
        <v>1</v>
      </c>
      <c r="CO17">
        <f t="shared" si="32"/>
        <v>0</v>
      </c>
      <c r="CP17">
        <f t="shared" si="33"/>
        <v>1</v>
      </c>
      <c r="CQ17">
        <f t="shared" si="34"/>
        <v>0</v>
      </c>
      <c r="CR17">
        <f t="shared" si="35"/>
        <v>0</v>
      </c>
      <c r="CS17">
        <f t="shared" si="36"/>
        <v>1</v>
      </c>
      <c r="CT17">
        <f t="shared" si="37"/>
        <v>1</v>
      </c>
      <c r="CU17">
        <f t="shared" si="38"/>
        <v>0</v>
      </c>
      <c r="CV17">
        <f t="shared" si="39"/>
        <v>1</v>
      </c>
      <c r="CW17">
        <f t="shared" si="40"/>
        <v>1</v>
      </c>
      <c r="CX17">
        <f t="shared" si="41"/>
        <v>0</v>
      </c>
      <c r="CY17">
        <f t="shared" si="42"/>
        <v>1</v>
      </c>
      <c r="CZ17">
        <f t="shared" si="43"/>
        <v>1</v>
      </c>
      <c r="DA17">
        <f t="shared" si="44"/>
        <v>1</v>
      </c>
      <c r="DB17">
        <f t="shared" si="45"/>
        <v>0</v>
      </c>
      <c r="DC17">
        <f t="shared" si="46"/>
        <v>1</v>
      </c>
      <c r="DE17">
        <f t="shared" si="47"/>
        <v>15</v>
      </c>
      <c r="DF17" s="6">
        <f t="shared" si="48"/>
        <v>0.65217391304347827</v>
      </c>
    </row>
    <row r="18" spans="1:110" x14ac:dyDescent="0.15">
      <c r="A18">
        <v>17</v>
      </c>
      <c r="B18">
        <v>1377774743</v>
      </c>
      <c r="C18" t="s">
        <v>65</v>
      </c>
      <c r="D18" t="s">
        <v>66</v>
      </c>
      <c r="E18" t="s">
        <v>47</v>
      </c>
      <c r="F18" t="s">
        <v>67</v>
      </c>
      <c r="G18" t="s">
        <v>40</v>
      </c>
      <c r="H18" t="s">
        <v>31</v>
      </c>
      <c r="I18" t="s">
        <v>31</v>
      </c>
      <c r="J18" t="s">
        <v>35</v>
      </c>
      <c r="K18" t="s">
        <v>33</v>
      </c>
      <c r="L18" t="s">
        <v>36</v>
      </c>
      <c r="M18" t="s">
        <v>32</v>
      </c>
      <c r="N18" t="s">
        <v>31</v>
      </c>
      <c r="O18" t="s">
        <v>33</v>
      </c>
      <c r="P18" t="s">
        <v>31</v>
      </c>
      <c r="Q18" t="s">
        <v>32</v>
      </c>
      <c r="R18" t="s">
        <v>33</v>
      </c>
      <c r="S18" t="s">
        <v>31</v>
      </c>
      <c r="T18" t="s">
        <v>34</v>
      </c>
      <c r="U18" t="s">
        <v>33</v>
      </c>
      <c r="V18" t="s">
        <v>31</v>
      </c>
      <c r="W18" t="s">
        <v>36</v>
      </c>
      <c r="X18" t="s">
        <v>36</v>
      </c>
      <c r="Y18" t="s">
        <v>33</v>
      </c>
      <c r="Z18" t="s">
        <v>32</v>
      </c>
      <c r="AA18" t="s">
        <v>35</v>
      </c>
      <c r="AB18" t="s">
        <v>35</v>
      </c>
      <c r="AC18" t="s">
        <v>33</v>
      </c>
      <c r="AD18" t="s">
        <v>35</v>
      </c>
      <c r="AE18" s="26"/>
      <c r="AF18" t="s">
        <v>31</v>
      </c>
      <c r="AG18" t="s">
        <v>31</v>
      </c>
      <c r="AH18" t="s">
        <v>35</v>
      </c>
      <c r="AI18" t="s">
        <v>37</v>
      </c>
      <c r="AJ18" t="s">
        <v>37</v>
      </c>
      <c r="AK18" t="s">
        <v>37</v>
      </c>
      <c r="AL18" t="s">
        <v>31</v>
      </c>
      <c r="AM18" t="s">
        <v>37</v>
      </c>
      <c r="AN18" t="s">
        <v>35</v>
      </c>
      <c r="AO18" t="s">
        <v>37</v>
      </c>
      <c r="AP18" t="s">
        <v>31</v>
      </c>
      <c r="AQ18" t="s">
        <v>31</v>
      </c>
      <c r="AR18" t="s">
        <v>34</v>
      </c>
      <c r="AS18" t="s">
        <v>37</v>
      </c>
      <c r="AT18" t="s">
        <v>35</v>
      </c>
      <c r="AU18" t="s">
        <v>31</v>
      </c>
      <c r="AV18" t="s">
        <v>35</v>
      </c>
      <c r="AW18" t="s">
        <v>37</v>
      </c>
      <c r="AX18" t="s">
        <v>37</v>
      </c>
      <c r="AY18" t="s">
        <v>35</v>
      </c>
      <c r="AZ18" t="s">
        <v>35</v>
      </c>
      <c r="BA18" t="s">
        <v>34</v>
      </c>
      <c r="BB18" t="s">
        <v>35</v>
      </c>
      <c r="BC18" t="s">
        <v>68</v>
      </c>
      <c r="BD18" s="29"/>
      <c r="BE18">
        <f t="shared" si="49"/>
        <v>0</v>
      </c>
      <c r="BF18">
        <f t="shared" si="0"/>
        <v>1</v>
      </c>
      <c r="BG18">
        <f t="shared" si="1"/>
        <v>0</v>
      </c>
      <c r="BH18">
        <f t="shared" si="2"/>
        <v>1</v>
      </c>
      <c r="BI18">
        <f t="shared" si="3"/>
        <v>0</v>
      </c>
      <c r="BJ18">
        <f t="shared" si="4"/>
        <v>0</v>
      </c>
      <c r="BK18">
        <f t="shared" si="5"/>
        <v>1</v>
      </c>
      <c r="BL18">
        <f t="shared" si="6"/>
        <v>0</v>
      </c>
      <c r="BM18">
        <f t="shared" si="7"/>
        <v>1</v>
      </c>
      <c r="BN18">
        <f t="shared" si="8"/>
        <v>1</v>
      </c>
      <c r="BO18">
        <f t="shared" si="9"/>
        <v>0</v>
      </c>
      <c r="BP18">
        <f t="shared" si="10"/>
        <v>1</v>
      </c>
      <c r="BQ18">
        <f t="shared" si="11"/>
        <v>1</v>
      </c>
      <c r="BR18">
        <f t="shared" si="12"/>
        <v>1</v>
      </c>
      <c r="BS18">
        <f t="shared" si="13"/>
        <v>1</v>
      </c>
      <c r="BT18">
        <f t="shared" si="14"/>
        <v>0</v>
      </c>
      <c r="BU18">
        <f t="shared" si="15"/>
        <v>1</v>
      </c>
      <c r="BV18">
        <f t="shared" si="16"/>
        <v>0</v>
      </c>
      <c r="BW18">
        <f t="shared" si="17"/>
        <v>1</v>
      </c>
      <c r="BX18">
        <f t="shared" si="18"/>
        <v>1</v>
      </c>
      <c r="BY18">
        <f t="shared" si="19"/>
        <v>1</v>
      </c>
      <c r="BZ18">
        <f t="shared" si="20"/>
        <v>0</v>
      </c>
      <c r="CA18">
        <f t="shared" si="21"/>
        <v>0</v>
      </c>
      <c r="CC18" s="3">
        <f t="shared" si="22"/>
        <v>13</v>
      </c>
      <c r="CD18" s="7">
        <f t="shared" si="23"/>
        <v>0.56521739130434778</v>
      </c>
      <c r="CF18" s="30"/>
      <c r="CG18">
        <f t="shared" si="24"/>
        <v>1</v>
      </c>
      <c r="CH18">
        <f t="shared" si="25"/>
        <v>1</v>
      </c>
      <c r="CI18">
        <f t="shared" si="26"/>
        <v>1</v>
      </c>
      <c r="CJ18">
        <f t="shared" si="27"/>
        <v>1</v>
      </c>
      <c r="CK18">
        <f t="shared" si="28"/>
        <v>1</v>
      </c>
      <c r="CL18">
        <f t="shared" si="29"/>
        <v>0</v>
      </c>
      <c r="CM18">
        <f t="shared" si="30"/>
        <v>1</v>
      </c>
      <c r="CN18">
        <f t="shared" si="31"/>
        <v>1</v>
      </c>
      <c r="CO18">
        <f t="shared" si="32"/>
        <v>0</v>
      </c>
      <c r="CP18">
        <f t="shared" si="33"/>
        <v>1</v>
      </c>
      <c r="CQ18">
        <f t="shared" si="34"/>
        <v>1</v>
      </c>
      <c r="CR18">
        <f t="shared" si="35"/>
        <v>1</v>
      </c>
      <c r="CS18">
        <f t="shared" si="36"/>
        <v>1</v>
      </c>
      <c r="CT18">
        <f t="shared" si="37"/>
        <v>1</v>
      </c>
      <c r="CU18">
        <f t="shared" si="38"/>
        <v>0</v>
      </c>
      <c r="CV18">
        <f t="shared" si="39"/>
        <v>0</v>
      </c>
      <c r="CW18">
        <f t="shared" si="40"/>
        <v>1</v>
      </c>
      <c r="CX18">
        <f t="shared" si="41"/>
        <v>0</v>
      </c>
      <c r="CY18">
        <f t="shared" si="42"/>
        <v>1</v>
      </c>
      <c r="CZ18">
        <f t="shared" si="43"/>
        <v>1</v>
      </c>
      <c r="DA18">
        <f t="shared" si="44"/>
        <v>1</v>
      </c>
      <c r="DB18">
        <f t="shared" si="45"/>
        <v>1</v>
      </c>
      <c r="DC18">
        <f t="shared" si="46"/>
        <v>0</v>
      </c>
      <c r="DE18">
        <f t="shared" si="47"/>
        <v>17</v>
      </c>
      <c r="DF18" s="6">
        <f t="shared" si="48"/>
        <v>0.73913043478260865</v>
      </c>
    </row>
    <row r="19" spans="1:110" x14ac:dyDescent="0.15">
      <c r="A19">
        <v>19</v>
      </c>
      <c r="B19">
        <v>554801217</v>
      </c>
      <c r="C19" t="s">
        <v>46</v>
      </c>
      <c r="E19" t="s">
        <v>39</v>
      </c>
      <c r="F19" t="s">
        <v>69</v>
      </c>
      <c r="G19" t="s">
        <v>41</v>
      </c>
      <c r="H19" t="s">
        <v>32</v>
      </c>
      <c r="I19" t="s">
        <v>31</v>
      </c>
      <c r="J19" t="s">
        <v>35</v>
      </c>
      <c r="K19" t="s">
        <v>31</v>
      </c>
      <c r="L19" t="s">
        <v>31</v>
      </c>
      <c r="M19" t="s">
        <v>32</v>
      </c>
      <c r="N19" t="s">
        <v>33</v>
      </c>
      <c r="O19" t="s">
        <v>32</v>
      </c>
      <c r="P19" t="s">
        <v>34</v>
      </c>
      <c r="Q19" t="s">
        <v>32</v>
      </c>
      <c r="R19" t="s">
        <v>31</v>
      </c>
      <c r="S19" t="s">
        <v>34</v>
      </c>
      <c r="T19" t="s">
        <v>34</v>
      </c>
      <c r="U19" t="s">
        <v>33</v>
      </c>
      <c r="V19" t="s">
        <v>34</v>
      </c>
      <c r="W19" t="s">
        <v>35</v>
      </c>
      <c r="X19" t="s">
        <v>36</v>
      </c>
      <c r="Y19" t="s">
        <v>33</v>
      </c>
      <c r="Z19" t="s">
        <v>32</v>
      </c>
      <c r="AA19" t="s">
        <v>35</v>
      </c>
      <c r="AB19" t="s">
        <v>35</v>
      </c>
      <c r="AC19" t="s">
        <v>32</v>
      </c>
      <c r="AD19" t="s">
        <v>34</v>
      </c>
      <c r="AE19" s="26"/>
      <c r="AF19" t="s">
        <v>37</v>
      </c>
      <c r="AG19" t="s">
        <v>37</v>
      </c>
      <c r="AH19" t="s">
        <v>31</v>
      </c>
      <c r="AI19" t="s">
        <v>37</v>
      </c>
      <c r="AJ19" t="s">
        <v>37</v>
      </c>
      <c r="AK19" t="s">
        <v>31</v>
      </c>
      <c r="AL19" t="s">
        <v>34</v>
      </c>
      <c r="AM19" t="s">
        <v>31</v>
      </c>
      <c r="AN19" t="s">
        <v>34</v>
      </c>
      <c r="AO19" t="s">
        <v>37</v>
      </c>
      <c r="AP19" t="s">
        <v>31</v>
      </c>
      <c r="AQ19" t="s">
        <v>37</v>
      </c>
      <c r="AR19" t="s">
        <v>34</v>
      </c>
      <c r="AS19" t="s">
        <v>37</v>
      </c>
      <c r="AT19" t="s">
        <v>35</v>
      </c>
      <c r="AU19" t="s">
        <v>35</v>
      </c>
      <c r="AV19" t="s">
        <v>35</v>
      </c>
      <c r="AW19" t="s">
        <v>37</v>
      </c>
      <c r="AX19" t="s">
        <v>34</v>
      </c>
      <c r="AY19" t="s">
        <v>35</v>
      </c>
      <c r="AZ19" t="s">
        <v>35</v>
      </c>
      <c r="BA19" t="s">
        <v>34</v>
      </c>
      <c r="BB19" t="s">
        <v>34</v>
      </c>
      <c r="BC19" t="s">
        <v>70</v>
      </c>
      <c r="BD19" s="29"/>
      <c r="BE19">
        <f t="shared" si="49"/>
        <v>1</v>
      </c>
      <c r="BF19">
        <f t="shared" si="0"/>
        <v>1</v>
      </c>
      <c r="BG19">
        <f t="shared" si="1"/>
        <v>0</v>
      </c>
      <c r="BH19">
        <f t="shared" si="2"/>
        <v>0</v>
      </c>
      <c r="BI19">
        <f t="shared" si="3"/>
        <v>0</v>
      </c>
      <c r="BJ19">
        <f t="shared" si="4"/>
        <v>0</v>
      </c>
      <c r="BK19">
        <f t="shared" si="5"/>
        <v>0</v>
      </c>
      <c r="BL19">
        <f t="shared" si="6"/>
        <v>1</v>
      </c>
      <c r="BM19">
        <f t="shared" si="7"/>
        <v>0</v>
      </c>
      <c r="BN19">
        <f t="shared" si="8"/>
        <v>1</v>
      </c>
      <c r="BO19">
        <f t="shared" si="9"/>
        <v>1</v>
      </c>
      <c r="BP19">
        <f t="shared" si="10"/>
        <v>0</v>
      </c>
      <c r="BQ19">
        <f t="shared" si="11"/>
        <v>1</v>
      </c>
      <c r="BR19">
        <f t="shared" si="12"/>
        <v>1</v>
      </c>
      <c r="BS19">
        <f t="shared" si="13"/>
        <v>0</v>
      </c>
      <c r="BT19">
        <f t="shared" si="14"/>
        <v>0</v>
      </c>
      <c r="BU19">
        <f t="shared" si="15"/>
        <v>1</v>
      </c>
      <c r="BV19">
        <f t="shared" si="16"/>
        <v>0</v>
      </c>
      <c r="BW19">
        <f t="shared" si="17"/>
        <v>1</v>
      </c>
      <c r="BX19">
        <f t="shared" si="18"/>
        <v>1</v>
      </c>
      <c r="BY19">
        <f t="shared" si="19"/>
        <v>1</v>
      </c>
      <c r="BZ19">
        <f t="shared" si="20"/>
        <v>0</v>
      </c>
      <c r="CA19">
        <f t="shared" si="21"/>
        <v>0</v>
      </c>
      <c r="CC19" s="3">
        <f t="shared" si="22"/>
        <v>11</v>
      </c>
      <c r="CD19" s="7">
        <f t="shared" si="23"/>
        <v>0.47826086956521741</v>
      </c>
      <c r="CF19" s="30"/>
      <c r="CG19">
        <f t="shared" si="24"/>
        <v>0</v>
      </c>
      <c r="CH19">
        <f t="shared" si="25"/>
        <v>0</v>
      </c>
      <c r="CI19">
        <f t="shared" si="26"/>
        <v>0</v>
      </c>
      <c r="CJ19">
        <f t="shared" si="27"/>
        <v>1</v>
      </c>
      <c r="CK19">
        <f t="shared" si="28"/>
        <v>1</v>
      </c>
      <c r="CL19">
        <f t="shared" si="29"/>
        <v>1</v>
      </c>
      <c r="CM19">
        <f t="shared" si="30"/>
        <v>0</v>
      </c>
      <c r="CN19">
        <f t="shared" si="31"/>
        <v>0</v>
      </c>
      <c r="CO19">
        <f t="shared" si="32"/>
        <v>0</v>
      </c>
      <c r="CP19">
        <f t="shared" si="33"/>
        <v>1</v>
      </c>
      <c r="CQ19">
        <f t="shared" si="34"/>
        <v>1</v>
      </c>
      <c r="CR19">
        <f t="shared" si="35"/>
        <v>0</v>
      </c>
      <c r="CS19">
        <f t="shared" si="36"/>
        <v>1</v>
      </c>
      <c r="CT19">
        <f t="shared" si="37"/>
        <v>1</v>
      </c>
      <c r="CU19">
        <f t="shared" si="38"/>
        <v>0</v>
      </c>
      <c r="CV19">
        <f t="shared" si="39"/>
        <v>1</v>
      </c>
      <c r="CW19">
        <f t="shared" si="40"/>
        <v>1</v>
      </c>
      <c r="CX19">
        <f t="shared" si="41"/>
        <v>0</v>
      </c>
      <c r="CY19">
        <f t="shared" si="42"/>
        <v>0</v>
      </c>
      <c r="CZ19">
        <f t="shared" si="43"/>
        <v>1</v>
      </c>
      <c r="DA19">
        <f t="shared" si="44"/>
        <v>1</v>
      </c>
      <c r="DB19">
        <f t="shared" si="45"/>
        <v>1</v>
      </c>
      <c r="DC19">
        <f t="shared" si="46"/>
        <v>0</v>
      </c>
      <c r="DE19">
        <f t="shared" si="47"/>
        <v>12</v>
      </c>
      <c r="DF19" s="6">
        <f t="shared" si="48"/>
        <v>0.52173913043478259</v>
      </c>
    </row>
    <row r="20" spans="1:110" x14ac:dyDescent="0.15">
      <c r="A20">
        <v>20</v>
      </c>
      <c r="B20">
        <v>759159031</v>
      </c>
      <c r="C20" t="s">
        <v>46</v>
      </c>
      <c r="E20" t="s">
        <v>47</v>
      </c>
      <c r="F20" t="s">
        <v>69</v>
      </c>
      <c r="G20" t="s">
        <v>41</v>
      </c>
      <c r="H20" t="s">
        <v>32</v>
      </c>
      <c r="I20" t="s">
        <v>36</v>
      </c>
      <c r="J20" t="s">
        <v>34</v>
      </c>
      <c r="K20" t="s">
        <v>33</v>
      </c>
      <c r="L20" t="s">
        <v>33</v>
      </c>
      <c r="M20" t="s">
        <v>32</v>
      </c>
      <c r="N20" t="s">
        <v>31</v>
      </c>
      <c r="O20" t="s">
        <v>32</v>
      </c>
      <c r="P20" t="s">
        <v>31</v>
      </c>
      <c r="Q20" t="s">
        <v>32</v>
      </c>
      <c r="R20" t="s">
        <v>31</v>
      </c>
      <c r="S20" t="s">
        <v>31</v>
      </c>
      <c r="T20" t="s">
        <v>34</v>
      </c>
      <c r="U20" t="s">
        <v>33</v>
      </c>
      <c r="V20" t="s">
        <v>34</v>
      </c>
      <c r="W20" t="s">
        <v>35</v>
      </c>
      <c r="X20" t="s">
        <v>36</v>
      </c>
      <c r="Y20" t="s">
        <v>33</v>
      </c>
      <c r="Z20" t="s">
        <v>32</v>
      </c>
      <c r="AA20" t="s">
        <v>35</v>
      </c>
      <c r="AB20" t="s">
        <v>35</v>
      </c>
      <c r="AC20" t="s">
        <v>33</v>
      </c>
      <c r="AD20" t="s">
        <v>31</v>
      </c>
      <c r="AE20" s="26"/>
      <c r="AF20" t="s">
        <v>37</v>
      </c>
      <c r="AG20" t="s">
        <v>31</v>
      </c>
      <c r="AH20" t="s">
        <v>31</v>
      </c>
      <c r="AI20" t="s">
        <v>37</v>
      </c>
      <c r="AJ20" t="s">
        <v>37</v>
      </c>
      <c r="AK20" t="s">
        <v>37</v>
      </c>
      <c r="AL20" t="s">
        <v>31</v>
      </c>
      <c r="AM20" t="s">
        <v>37</v>
      </c>
      <c r="AN20" t="s">
        <v>31</v>
      </c>
      <c r="AO20" t="s">
        <v>37</v>
      </c>
      <c r="AP20" t="s">
        <v>37</v>
      </c>
      <c r="AQ20" t="s">
        <v>31</v>
      </c>
      <c r="AR20" t="s">
        <v>37</v>
      </c>
      <c r="AS20" t="s">
        <v>37</v>
      </c>
      <c r="AT20" t="s">
        <v>35</v>
      </c>
      <c r="AU20" t="s">
        <v>35</v>
      </c>
      <c r="AV20" t="s">
        <v>35</v>
      </c>
      <c r="AW20" t="s">
        <v>37</v>
      </c>
      <c r="AX20" t="s">
        <v>37</v>
      </c>
      <c r="AY20" t="s">
        <v>35</v>
      </c>
      <c r="AZ20" t="s">
        <v>35</v>
      </c>
      <c r="BA20" t="s">
        <v>37</v>
      </c>
      <c r="BB20" t="s">
        <v>31</v>
      </c>
      <c r="BC20" t="s">
        <v>71</v>
      </c>
      <c r="BE20">
        <f t="shared" si="49"/>
        <v>1</v>
      </c>
      <c r="BF20">
        <f t="shared" si="0"/>
        <v>0</v>
      </c>
      <c r="BG20">
        <f t="shared" si="1"/>
        <v>0</v>
      </c>
      <c r="BH20">
        <f t="shared" si="2"/>
        <v>1</v>
      </c>
      <c r="BI20">
        <f t="shared" si="3"/>
        <v>1</v>
      </c>
      <c r="BJ20">
        <f t="shared" si="4"/>
        <v>0</v>
      </c>
      <c r="BK20">
        <f t="shared" si="5"/>
        <v>1</v>
      </c>
      <c r="BL20">
        <f t="shared" si="6"/>
        <v>1</v>
      </c>
      <c r="BM20">
        <f t="shared" si="7"/>
        <v>1</v>
      </c>
      <c r="BN20">
        <f t="shared" si="8"/>
        <v>1</v>
      </c>
      <c r="BO20">
        <f t="shared" si="9"/>
        <v>1</v>
      </c>
      <c r="BP20">
        <f t="shared" si="10"/>
        <v>1</v>
      </c>
      <c r="BQ20">
        <f t="shared" si="11"/>
        <v>1</v>
      </c>
      <c r="BR20">
        <f t="shared" si="12"/>
        <v>1</v>
      </c>
      <c r="BS20">
        <f t="shared" si="13"/>
        <v>0</v>
      </c>
      <c r="BT20">
        <f t="shared" si="14"/>
        <v>0</v>
      </c>
      <c r="BU20">
        <f t="shared" si="15"/>
        <v>1</v>
      </c>
      <c r="BV20">
        <f t="shared" si="16"/>
        <v>0</v>
      </c>
      <c r="BW20">
        <f t="shared" si="17"/>
        <v>1</v>
      </c>
      <c r="BX20">
        <f t="shared" si="18"/>
        <v>1</v>
      </c>
      <c r="BY20">
        <f t="shared" si="19"/>
        <v>1</v>
      </c>
      <c r="BZ20">
        <f t="shared" si="20"/>
        <v>0</v>
      </c>
      <c r="CA20">
        <f t="shared" si="21"/>
        <v>1</v>
      </c>
      <c r="CC20" s="3">
        <f t="shared" si="22"/>
        <v>16</v>
      </c>
      <c r="CD20" s="7">
        <f t="shared" si="23"/>
        <v>0.69565217391304346</v>
      </c>
      <c r="CF20" s="30"/>
      <c r="CG20">
        <f t="shared" si="24"/>
        <v>0</v>
      </c>
      <c r="CH20">
        <f t="shared" si="25"/>
        <v>1</v>
      </c>
      <c r="CI20">
        <f t="shared" si="26"/>
        <v>0</v>
      </c>
      <c r="CJ20">
        <f t="shared" si="27"/>
        <v>1</v>
      </c>
      <c r="CK20">
        <f t="shared" si="28"/>
        <v>1</v>
      </c>
      <c r="CL20">
        <f t="shared" si="29"/>
        <v>0</v>
      </c>
      <c r="CM20">
        <f t="shared" si="30"/>
        <v>1</v>
      </c>
      <c r="CN20">
        <f t="shared" si="31"/>
        <v>1</v>
      </c>
      <c r="CO20">
        <f t="shared" si="32"/>
        <v>1</v>
      </c>
      <c r="CP20">
        <f t="shared" si="33"/>
        <v>1</v>
      </c>
      <c r="CQ20">
        <f t="shared" si="34"/>
        <v>0</v>
      </c>
      <c r="CR20">
        <f t="shared" si="35"/>
        <v>1</v>
      </c>
      <c r="CS20">
        <f t="shared" si="36"/>
        <v>0</v>
      </c>
      <c r="CT20">
        <f t="shared" si="37"/>
        <v>1</v>
      </c>
      <c r="CU20">
        <f t="shared" si="38"/>
        <v>0</v>
      </c>
      <c r="CV20">
        <f t="shared" si="39"/>
        <v>1</v>
      </c>
      <c r="CW20">
        <f t="shared" si="40"/>
        <v>1</v>
      </c>
      <c r="CX20">
        <f t="shared" si="41"/>
        <v>0</v>
      </c>
      <c r="CY20">
        <f t="shared" si="42"/>
        <v>1</v>
      </c>
      <c r="CZ20">
        <f t="shared" si="43"/>
        <v>1</v>
      </c>
      <c r="DA20">
        <f t="shared" si="44"/>
        <v>1</v>
      </c>
      <c r="DB20">
        <f t="shared" si="45"/>
        <v>0</v>
      </c>
      <c r="DC20">
        <f t="shared" si="46"/>
        <v>1</v>
      </c>
      <c r="DE20">
        <f t="shared" si="47"/>
        <v>15</v>
      </c>
      <c r="DF20" s="6">
        <f t="shared" si="48"/>
        <v>0.65217391304347827</v>
      </c>
    </row>
    <row r="21" spans="1:110" x14ac:dyDescent="0.15">
      <c r="A21">
        <v>21</v>
      </c>
      <c r="B21">
        <v>1113533917</v>
      </c>
      <c r="C21" t="s">
        <v>46</v>
      </c>
      <c r="E21" t="s">
        <v>72</v>
      </c>
      <c r="F21" t="s">
        <v>73</v>
      </c>
      <c r="G21" t="s">
        <v>41</v>
      </c>
      <c r="H21" t="s">
        <v>31</v>
      </c>
      <c r="I21" t="s">
        <v>31</v>
      </c>
      <c r="J21" t="s">
        <v>36</v>
      </c>
      <c r="K21" t="s">
        <v>31</v>
      </c>
      <c r="L21" t="s">
        <v>33</v>
      </c>
      <c r="M21" t="s">
        <v>32</v>
      </c>
      <c r="N21" t="s">
        <v>32</v>
      </c>
      <c r="O21" t="s">
        <v>31</v>
      </c>
      <c r="P21" t="s">
        <v>31</v>
      </c>
      <c r="Q21" t="s">
        <v>32</v>
      </c>
      <c r="R21" t="s">
        <v>33</v>
      </c>
      <c r="S21" t="s">
        <v>33</v>
      </c>
      <c r="T21" t="s">
        <v>33</v>
      </c>
      <c r="U21" t="s">
        <v>31</v>
      </c>
      <c r="V21" t="s">
        <v>35</v>
      </c>
      <c r="W21" t="s">
        <v>36</v>
      </c>
      <c r="X21" t="s">
        <v>36</v>
      </c>
      <c r="Y21" t="s">
        <v>33</v>
      </c>
      <c r="Z21" t="s">
        <v>32</v>
      </c>
      <c r="AA21" t="s">
        <v>35</v>
      </c>
      <c r="AB21" t="s">
        <v>35</v>
      </c>
      <c r="AC21" t="s">
        <v>33</v>
      </c>
      <c r="AD21" t="s">
        <v>31</v>
      </c>
      <c r="AE21" s="26"/>
      <c r="AF21" t="s">
        <v>31</v>
      </c>
      <c r="AG21" t="s">
        <v>31</v>
      </c>
      <c r="AH21" t="s">
        <v>35</v>
      </c>
      <c r="AI21" t="s">
        <v>31</v>
      </c>
      <c r="AJ21" t="s">
        <v>37</v>
      </c>
      <c r="AK21" t="s">
        <v>31</v>
      </c>
      <c r="AL21" t="s">
        <v>31</v>
      </c>
      <c r="AM21" t="s">
        <v>37</v>
      </c>
      <c r="AN21" t="s">
        <v>31</v>
      </c>
      <c r="AO21" t="s">
        <v>37</v>
      </c>
      <c r="AP21" t="s">
        <v>37</v>
      </c>
      <c r="AQ21" t="s">
        <v>31</v>
      </c>
      <c r="AR21" t="s">
        <v>34</v>
      </c>
      <c r="AS21" t="s">
        <v>37</v>
      </c>
      <c r="AT21" t="s">
        <v>37</v>
      </c>
      <c r="AU21" t="s">
        <v>35</v>
      </c>
      <c r="AV21" t="s">
        <v>35</v>
      </c>
      <c r="AW21" t="s">
        <v>34</v>
      </c>
      <c r="AX21" t="s">
        <v>37</v>
      </c>
      <c r="AY21" t="s">
        <v>35</v>
      </c>
      <c r="AZ21" t="s">
        <v>35</v>
      </c>
      <c r="BA21" t="s">
        <v>37</v>
      </c>
      <c r="BB21" t="s">
        <v>31</v>
      </c>
      <c r="BC21" t="s">
        <v>74</v>
      </c>
      <c r="BE21">
        <f t="shared" si="49"/>
        <v>0</v>
      </c>
      <c r="BF21">
        <f t="shared" si="0"/>
        <v>1</v>
      </c>
      <c r="BG21">
        <f t="shared" si="1"/>
        <v>0</v>
      </c>
      <c r="BH21">
        <f t="shared" si="2"/>
        <v>0</v>
      </c>
      <c r="BI21">
        <f t="shared" si="3"/>
        <v>1</v>
      </c>
      <c r="BJ21">
        <f t="shared" si="4"/>
        <v>0</v>
      </c>
      <c r="BK21">
        <f t="shared" si="5"/>
        <v>0</v>
      </c>
      <c r="BL21">
        <f t="shared" si="6"/>
        <v>0</v>
      </c>
      <c r="BM21">
        <f t="shared" si="7"/>
        <v>1</v>
      </c>
      <c r="BN21">
        <f t="shared" si="8"/>
        <v>1</v>
      </c>
      <c r="BO21">
        <f t="shared" si="9"/>
        <v>0</v>
      </c>
      <c r="BP21">
        <f t="shared" si="10"/>
        <v>0</v>
      </c>
      <c r="BQ21">
        <f t="shared" si="11"/>
        <v>0</v>
      </c>
      <c r="BR21">
        <f t="shared" si="12"/>
        <v>0</v>
      </c>
      <c r="BS21">
        <f t="shared" si="13"/>
        <v>0</v>
      </c>
      <c r="BT21">
        <f t="shared" si="14"/>
        <v>0</v>
      </c>
      <c r="BU21">
        <f t="shared" si="15"/>
        <v>1</v>
      </c>
      <c r="BV21">
        <f t="shared" si="16"/>
        <v>0</v>
      </c>
      <c r="BW21">
        <f t="shared" si="17"/>
        <v>1</v>
      </c>
      <c r="BX21">
        <f t="shared" si="18"/>
        <v>1</v>
      </c>
      <c r="BY21">
        <f t="shared" si="19"/>
        <v>1</v>
      </c>
      <c r="BZ21">
        <f t="shared" si="20"/>
        <v>0</v>
      </c>
      <c r="CA21">
        <f t="shared" si="21"/>
        <v>1</v>
      </c>
      <c r="CC21" s="3">
        <f t="shared" si="22"/>
        <v>9</v>
      </c>
      <c r="CD21" s="7">
        <f t="shared" si="23"/>
        <v>0.39130434782608697</v>
      </c>
      <c r="CF21" s="30"/>
      <c r="CG21">
        <f t="shared" si="24"/>
        <v>1</v>
      </c>
      <c r="CH21">
        <f t="shared" si="25"/>
        <v>1</v>
      </c>
      <c r="CI21">
        <f t="shared" si="26"/>
        <v>1</v>
      </c>
      <c r="CJ21">
        <f t="shared" si="27"/>
        <v>0</v>
      </c>
      <c r="CK21">
        <f t="shared" si="28"/>
        <v>1</v>
      </c>
      <c r="CL21">
        <f t="shared" si="29"/>
        <v>1</v>
      </c>
      <c r="CM21">
        <f t="shared" si="30"/>
        <v>1</v>
      </c>
      <c r="CN21">
        <f t="shared" si="31"/>
        <v>1</v>
      </c>
      <c r="CO21">
        <f t="shared" si="32"/>
        <v>1</v>
      </c>
      <c r="CP21">
        <f t="shared" si="33"/>
        <v>1</v>
      </c>
      <c r="CQ21">
        <f t="shared" si="34"/>
        <v>0</v>
      </c>
      <c r="CR21">
        <f t="shared" si="35"/>
        <v>1</v>
      </c>
      <c r="CS21">
        <f t="shared" si="36"/>
        <v>1</v>
      </c>
      <c r="CT21">
        <f t="shared" si="37"/>
        <v>1</v>
      </c>
      <c r="CU21">
        <f t="shared" si="38"/>
        <v>0</v>
      </c>
      <c r="CV21">
        <f t="shared" si="39"/>
        <v>1</v>
      </c>
      <c r="CW21">
        <f t="shared" si="40"/>
        <v>1</v>
      </c>
      <c r="CX21">
        <f t="shared" si="41"/>
        <v>1</v>
      </c>
      <c r="CY21">
        <f t="shared" si="42"/>
        <v>1</v>
      </c>
      <c r="CZ21">
        <f t="shared" si="43"/>
        <v>1</v>
      </c>
      <c r="DA21">
        <f t="shared" si="44"/>
        <v>1</v>
      </c>
      <c r="DB21">
        <f t="shared" si="45"/>
        <v>0</v>
      </c>
      <c r="DC21">
        <f t="shared" si="46"/>
        <v>1</v>
      </c>
      <c r="DE21">
        <f t="shared" si="47"/>
        <v>19</v>
      </c>
      <c r="DF21" s="6">
        <f t="shared" si="48"/>
        <v>0.82608695652173914</v>
      </c>
    </row>
    <row r="22" spans="1:110" x14ac:dyDescent="0.15">
      <c r="A22">
        <v>23</v>
      </c>
      <c r="B22">
        <v>1176615384</v>
      </c>
      <c r="C22" t="s">
        <v>46</v>
      </c>
      <c r="E22" t="s">
        <v>53</v>
      </c>
      <c r="F22" t="s">
        <v>75</v>
      </c>
      <c r="G22" t="s">
        <v>41</v>
      </c>
      <c r="H22" t="s">
        <v>32</v>
      </c>
      <c r="I22" t="s">
        <v>35</v>
      </c>
      <c r="J22" t="s">
        <v>35</v>
      </c>
      <c r="K22" t="s">
        <v>33</v>
      </c>
      <c r="L22" t="s">
        <v>36</v>
      </c>
      <c r="M22" t="s">
        <v>31</v>
      </c>
      <c r="N22" t="s">
        <v>34</v>
      </c>
      <c r="O22" t="s">
        <v>32</v>
      </c>
      <c r="P22" t="s">
        <v>34</v>
      </c>
      <c r="Q22" t="s">
        <v>31</v>
      </c>
      <c r="R22" t="s">
        <v>34</v>
      </c>
      <c r="S22" t="s">
        <v>34</v>
      </c>
      <c r="T22" t="s">
        <v>34</v>
      </c>
      <c r="U22" t="s">
        <v>33</v>
      </c>
      <c r="V22" t="s">
        <v>33</v>
      </c>
      <c r="W22" t="s">
        <v>35</v>
      </c>
      <c r="X22" t="s">
        <v>36</v>
      </c>
      <c r="Y22" t="s">
        <v>34</v>
      </c>
      <c r="Z22" t="s">
        <v>32</v>
      </c>
      <c r="AA22" t="s">
        <v>35</v>
      </c>
      <c r="AB22" t="s">
        <v>35</v>
      </c>
      <c r="AC22" t="s">
        <v>31</v>
      </c>
      <c r="AD22" t="s">
        <v>35</v>
      </c>
      <c r="AE22" s="26"/>
      <c r="AF22" t="s">
        <v>37</v>
      </c>
      <c r="AG22" t="s">
        <v>31</v>
      </c>
      <c r="AH22" t="s">
        <v>35</v>
      </c>
      <c r="AI22" t="s">
        <v>37</v>
      </c>
      <c r="AJ22" t="s">
        <v>35</v>
      </c>
      <c r="AK22" t="s">
        <v>31</v>
      </c>
      <c r="AL22" t="s">
        <v>34</v>
      </c>
      <c r="AM22" t="s">
        <v>37</v>
      </c>
      <c r="AN22" t="s">
        <v>31</v>
      </c>
      <c r="AO22" t="s">
        <v>34</v>
      </c>
      <c r="AP22" t="s">
        <v>34</v>
      </c>
      <c r="AQ22" t="s">
        <v>35</v>
      </c>
      <c r="AR22" t="s">
        <v>31</v>
      </c>
      <c r="AS22" t="s">
        <v>37</v>
      </c>
      <c r="AT22" t="s">
        <v>37</v>
      </c>
      <c r="AU22" t="s">
        <v>34</v>
      </c>
      <c r="AV22" t="s">
        <v>35</v>
      </c>
      <c r="AW22" t="s">
        <v>34</v>
      </c>
      <c r="AX22" t="s">
        <v>31</v>
      </c>
      <c r="AY22" t="s">
        <v>35</v>
      </c>
      <c r="AZ22" t="s">
        <v>34</v>
      </c>
      <c r="BA22" t="s">
        <v>31</v>
      </c>
      <c r="BB22" t="s">
        <v>34</v>
      </c>
      <c r="BE22">
        <f t="shared" si="49"/>
        <v>1</v>
      </c>
      <c r="BF22">
        <f t="shared" si="0"/>
        <v>0</v>
      </c>
      <c r="BG22">
        <f t="shared" si="1"/>
        <v>0</v>
      </c>
      <c r="BH22">
        <f t="shared" si="2"/>
        <v>1</v>
      </c>
      <c r="BI22">
        <f t="shared" si="3"/>
        <v>0</v>
      </c>
      <c r="BJ22">
        <f t="shared" si="4"/>
        <v>1</v>
      </c>
      <c r="BK22">
        <f t="shared" si="5"/>
        <v>0</v>
      </c>
      <c r="BL22">
        <f t="shared" si="6"/>
        <v>1</v>
      </c>
      <c r="BM22">
        <f t="shared" si="7"/>
        <v>0</v>
      </c>
      <c r="BN22">
        <f t="shared" si="8"/>
        <v>0</v>
      </c>
      <c r="BO22">
        <f t="shared" si="9"/>
        <v>0</v>
      </c>
      <c r="BP22">
        <f t="shared" si="10"/>
        <v>0</v>
      </c>
      <c r="BQ22">
        <f t="shared" si="11"/>
        <v>1</v>
      </c>
      <c r="BR22">
        <f t="shared" si="12"/>
        <v>1</v>
      </c>
      <c r="BS22">
        <f t="shared" si="13"/>
        <v>0</v>
      </c>
      <c r="BT22">
        <f t="shared" si="14"/>
        <v>0</v>
      </c>
      <c r="BU22">
        <f t="shared" si="15"/>
        <v>1</v>
      </c>
      <c r="BV22">
        <f t="shared" si="16"/>
        <v>1</v>
      </c>
      <c r="BW22">
        <f t="shared" si="17"/>
        <v>1</v>
      </c>
      <c r="BX22">
        <f t="shared" si="18"/>
        <v>1</v>
      </c>
      <c r="BY22">
        <f t="shared" si="19"/>
        <v>1</v>
      </c>
      <c r="BZ22">
        <f t="shared" si="20"/>
        <v>0</v>
      </c>
      <c r="CA22">
        <f t="shared" si="21"/>
        <v>0</v>
      </c>
      <c r="CC22" s="3">
        <f t="shared" si="22"/>
        <v>11</v>
      </c>
      <c r="CD22" s="7">
        <f t="shared" si="23"/>
        <v>0.47826086956521741</v>
      </c>
      <c r="CF22" s="30"/>
      <c r="CG22">
        <f t="shared" si="24"/>
        <v>0</v>
      </c>
      <c r="CH22">
        <f t="shared" si="25"/>
        <v>1</v>
      </c>
      <c r="CI22">
        <f t="shared" si="26"/>
        <v>1</v>
      </c>
      <c r="CJ22">
        <f t="shared" si="27"/>
        <v>1</v>
      </c>
      <c r="CK22">
        <f t="shared" si="28"/>
        <v>0</v>
      </c>
      <c r="CL22">
        <f t="shared" si="29"/>
        <v>1</v>
      </c>
      <c r="CM22">
        <f t="shared" si="30"/>
        <v>0</v>
      </c>
      <c r="CN22">
        <f t="shared" si="31"/>
        <v>1</v>
      </c>
      <c r="CO22">
        <f t="shared" si="32"/>
        <v>1</v>
      </c>
      <c r="CP22">
        <f t="shared" si="33"/>
        <v>0</v>
      </c>
      <c r="CQ22">
        <f t="shared" si="34"/>
        <v>0</v>
      </c>
      <c r="CR22">
        <f t="shared" si="35"/>
        <v>0</v>
      </c>
      <c r="CS22">
        <f t="shared" si="36"/>
        <v>0</v>
      </c>
      <c r="CT22">
        <f t="shared" si="37"/>
        <v>1</v>
      </c>
      <c r="CU22">
        <f t="shared" si="38"/>
        <v>0</v>
      </c>
      <c r="CV22">
        <f t="shared" si="39"/>
        <v>0</v>
      </c>
      <c r="CW22">
        <f t="shared" si="40"/>
        <v>1</v>
      </c>
      <c r="CX22">
        <f t="shared" si="41"/>
        <v>1</v>
      </c>
      <c r="CY22">
        <f t="shared" si="42"/>
        <v>0</v>
      </c>
      <c r="CZ22">
        <f t="shared" si="43"/>
        <v>1</v>
      </c>
      <c r="DA22">
        <f t="shared" si="44"/>
        <v>0</v>
      </c>
      <c r="DB22">
        <f t="shared" si="45"/>
        <v>0</v>
      </c>
      <c r="DC22">
        <f t="shared" si="46"/>
        <v>0</v>
      </c>
      <c r="DE22">
        <f t="shared" si="47"/>
        <v>10</v>
      </c>
      <c r="DF22" s="6">
        <f t="shared" si="48"/>
        <v>0.43478260869565216</v>
      </c>
    </row>
    <row r="23" spans="1:110" x14ac:dyDescent="0.15">
      <c r="CC23" s="28" t="s">
        <v>107</v>
      </c>
      <c r="CD23" s="28"/>
      <c r="CF23" s="30"/>
    </row>
    <row r="24" spans="1:110" x14ac:dyDescent="0.15">
      <c r="CC24" s="19">
        <f>AVERAGE(CC2:CC22)</f>
        <v>14.9</v>
      </c>
      <c r="CD24" s="7">
        <f>AVERAGE(CD2:CD22)</f>
        <v>0.64782608695652155</v>
      </c>
      <c r="CF24" s="30"/>
      <c r="DE24" s="25" t="s">
        <v>108</v>
      </c>
      <c r="DF24" s="25"/>
    </row>
    <row r="25" spans="1:110" x14ac:dyDescent="0.15">
      <c r="B25" s="27" t="s">
        <v>77</v>
      </c>
      <c r="C25" s="27"/>
      <c r="D25" s="27"/>
      <c r="E25" s="27"/>
      <c r="F25" s="27"/>
      <c r="G25" s="27"/>
      <c r="H25" t="s">
        <v>32</v>
      </c>
      <c r="I25" t="s">
        <v>31</v>
      </c>
      <c r="J25" t="s">
        <v>32</v>
      </c>
      <c r="K25" t="s">
        <v>33</v>
      </c>
      <c r="L25" t="s">
        <v>33</v>
      </c>
      <c r="M25" t="s">
        <v>31</v>
      </c>
      <c r="N25" t="s">
        <v>31</v>
      </c>
      <c r="O25" t="s">
        <v>32</v>
      </c>
      <c r="P25" t="s">
        <v>31</v>
      </c>
      <c r="Q25" t="s">
        <v>32</v>
      </c>
      <c r="R25" t="s">
        <v>31</v>
      </c>
      <c r="S25" t="s">
        <v>31</v>
      </c>
      <c r="T25" t="s">
        <v>34</v>
      </c>
      <c r="U25" t="s">
        <v>33</v>
      </c>
      <c r="V25" t="s">
        <v>31</v>
      </c>
      <c r="W25" t="s">
        <v>31</v>
      </c>
      <c r="X25" t="s">
        <v>36</v>
      </c>
      <c r="Y25" t="s">
        <v>34</v>
      </c>
      <c r="Z25" t="s">
        <v>32</v>
      </c>
      <c r="AA25" t="s">
        <v>35</v>
      </c>
      <c r="AB25" t="s">
        <v>35</v>
      </c>
      <c r="AC25" t="s">
        <v>34</v>
      </c>
      <c r="AD25" t="s">
        <v>31</v>
      </c>
      <c r="AF25" t="s">
        <v>31</v>
      </c>
      <c r="AG25" t="s">
        <v>31</v>
      </c>
      <c r="AH25" t="s">
        <v>35</v>
      </c>
      <c r="AI25" t="s">
        <v>37</v>
      </c>
      <c r="AJ25" t="s">
        <v>37</v>
      </c>
      <c r="AK25" t="s">
        <v>31</v>
      </c>
      <c r="AL25" t="s">
        <v>31</v>
      </c>
      <c r="AM25" t="s">
        <v>37</v>
      </c>
      <c r="AN25" t="s">
        <v>31</v>
      </c>
      <c r="AO25" t="s">
        <v>37</v>
      </c>
      <c r="AP25" t="s">
        <v>31</v>
      </c>
      <c r="AQ25" t="s">
        <v>31</v>
      </c>
      <c r="AR25" t="s">
        <v>34</v>
      </c>
      <c r="AS25" t="s">
        <v>37</v>
      </c>
      <c r="AT25" t="s">
        <v>31</v>
      </c>
      <c r="AU25" t="s">
        <v>35</v>
      </c>
      <c r="AV25" t="s">
        <v>35</v>
      </c>
      <c r="AW25" t="s">
        <v>34</v>
      </c>
      <c r="AX25" t="s">
        <v>37</v>
      </c>
      <c r="AY25" t="s">
        <v>35</v>
      </c>
      <c r="AZ25" t="s">
        <v>35</v>
      </c>
      <c r="BA25" t="s">
        <v>34</v>
      </c>
      <c r="BB25" t="s">
        <v>31</v>
      </c>
      <c r="DE25">
        <f>AVERAGE(DE2:DE22)</f>
        <v>17.05</v>
      </c>
      <c r="DF25" s="6">
        <f>AVERAGE(DF2:DF22)</f>
        <v>0.74130434782608701</v>
      </c>
    </row>
    <row r="27" spans="1:110" ht="17" x14ac:dyDescent="0.2">
      <c r="BE27" s="9" t="s">
        <v>115</v>
      </c>
    </row>
    <row r="28" spans="1:110" x14ac:dyDescent="0.15">
      <c r="E28" s="28" t="s">
        <v>78</v>
      </c>
      <c r="F28" s="28"/>
      <c r="G28" t="s">
        <v>33</v>
      </c>
      <c r="H28" t="s">
        <v>31</v>
      </c>
      <c r="I28" t="s">
        <v>32</v>
      </c>
      <c r="J28" t="s">
        <v>34</v>
      </c>
      <c r="K28" t="s">
        <v>35</v>
      </c>
      <c r="L28" t="s">
        <v>36</v>
      </c>
      <c r="M28" s="2" t="s">
        <v>77</v>
      </c>
      <c r="BE28">
        <f>IF(BE2=1,1,-0.2)</f>
        <v>-0.2</v>
      </c>
      <c r="BF28">
        <f>IF(BF2=1,1,-0.2)</f>
        <v>1</v>
      </c>
      <c r="BG28">
        <f t="shared" ref="BG28:CA28" si="50">IF(BG2=1,1,-0.2)</f>
        <v>1</v>
      </c>
      <c r="BH28">
        <f t="shared" si="50"/>
        <v>1</v>
      </c>
      <c r="BI28">
        <f t="shared" si="50"/>
        <v>1</v>
      </c>
      <c r="BJ28">
        <f t="shared" si="50"/>
        <v>1</v>
      </c>
      <c r="BK28">
        <f t="shared" si="50"/>
        <v>1</v>
      </c>
      <c r="BL28">
        <f t="shared" si="50"/>
        <v>1</v>
      </c>
      <c r="BM28">
        <f t="shared" si="50"/>
        <v>1</v>
      </c>
      <c r="BN28">
        <f t="shared" si="50"/>
        <v>1</v>
      </c>
      <c r="BO28">
        <f t="shared" si="50"/>
        <v>1</v>
      </c>
      <c r="BP28">
        <f t="shared" si="50"/>
        <v>1</v>
      </c>
      <c r="BQ28">
        <f t="shared" si="50"/>
        <v>1</v>
      </c>
      <c r="BR28">
        <f t="shared" si="50"/>
        <v>1</v>
      </c>
      <c r="BS28">
        <f t="shared" si="50"/>
        <v>1</v>
      </c>
      <c r="BT28">
        <f t="shared" si="50"/>
        <v>-0.2</v>
      </c>
      <c r="BU28">
        <f t="shared" si="50"/>
        <v>1</v>
      </c>
      <c r="BV28">
        <f t="shared" si="50"/>
        <v>1</v>
      </c>
      <c r="BW28">
        <f t="shared" si="50"/>
        <v>1</v>
      </c>
      <c r="BX28">
        <f t="shared" si="50"/>
        <v>1</v>
      </c>
      <c r="BY28">
        <f t="shared" si="50"/>
        <v>1</v>
      </c>
      <c r="BZ28">
        <f t="shared" si="50"/>
        <v>1</v>
      </c>
      <c r="CA28">
        <f t="shared" si="50"/>
        <v>1</v>
      </c>
      <c r="CC28" s="3">
        <f>SUM(BE28:CA28)</f>
        <v>20.6</v>
      </c>
      <c r="CG28">
        <f>IF(CG2=1,1,-0.33)</f>
        <v>1</v>
      </c>
      <c r="CH28">
        <f t="shared" ref="CH28:DC28" si="51">IF(CH2=1,1,-0.33)</f>
        <v>1</v>
      </c>
      <c r="CI28">
        <f t="shared" si="51"/>
        <v>1</v>
      </c>
      <c r="CJ28">
        <f t="shared" si="51"/>
        <v>1</v>
      </c>
      <c r="CK28">
        <f t="shared" si="51"/>
        <v>1</v>
      </c>
      <c r="CL28">
        <f t="shared" si="51"/>
        <v>1</v>
      </c>
      <c r="CM28">
        <f t="shared" si="51"/>
        <v>1</v>
      </c>
      <c r="CN28">
        <f t="shared" si="51"/>
        <v>1</v>
      </c>
      <c r="CO28">
        <f t="shared" si="51"/>
        <v>1</v>
      </c>
      <c r="CP28">
        <f t="shared" si="51"/>
        <v>1</v>
      </c>
      <c r="CQ28">
        <f t="shared" si="51"/>
        <v>1</v>
      </c>
      <c r="CR28">
        <f t="shared" si="51"/>
        <v>1</v>
      </c>
      <c r="CS28">
        <f t="shared" si="51"/>
        <v>1</v>
      </c>
      <c r="CT28">
        <f t="shared" si="51"/>
        <v>1</v>
      </c>
      <c r="CU28">
        <f t="shared" si="51"/>
        <v>1</v>
      </c>
      <c r="CV28">
        <f t="shared" si="51"/>
        <v>1</v>
      </c>
      <c r="CW28">
        <f t="shared" si="51"/>
        <v>1</v>
      </c>
      <c r="CX28">
        <f t="shared" si="51"/>
        <v>1</v>
      </c>
      <c r="CY28">
        <f t="shared" si="51"/>
        <v>-0.33</v>
      </c>
      <c r="CZ28">
        <f t="shared" si="51"/>
        <v>1</v>
      </c>
      <c r="DA28">
        <f t="shared" si="51"/>
        <v>1</v>
      </c>
      <c r="DB28">
        <f t="shared" si="51"/>
        <v>1</v>
      </c>
      <c r="DC28">
        <f t="shared" si="51"/>
        <v>1</v>
      </c>
      <c r="DE28" s="3">
        <f>SUM(CG28:DC28)</f>
        <v>21.67</v>
      </c>
    </row>
    <row r="29" spans="1:110" x14ac:dyDescent="0.15">
      <c r="F29" t="s">
        <v>79</v>
      </c>
      <c r="G29">
        <f>COUNTIF($H$2:$H$22, G28)</f>
        <v>3</v>
      </c>
      <c r="H29">
        <f>COUNTIF($H$2:$H$22, H28)</f>
        <v>8</v>
      </c>
      <c r="I29">
        <f t="shared" ref="I29:L29" si="52">COUNTIF($H$2:$H$22, I28)</f>
        <v>8</v>
      </c>
      <c r="J29">
        <f t="shared" si="52"/>
        <v>0</v>
      </c>
      <c r="K29">
        <f t="shared" si="52"/>
        <v>1</v>
      </c>
      <c r="L29">
        <f t="shared" si="52"/>
        <v>0</v>
      </c>
      <c r="M29" t="str">
        <f>H25</f>
        <v>Präsentierendes Lernen</v>
      </c>
      <c r="N29" s="5" t="s">
        <v>102</v>
      </c>
      <c r="BE29">
        <f>IF(BE3=1,1,-0.2)</f>
        <v>1</v>
      </c>
      <c r="BF29">
        <f>IF(BF3=1,1,-0.2)</f>
        <v>-0.2</v>
      </c>
      <c r="BG29">
        <f t="shared" ref="BG29:CA30" si="53">IF(BG3=1,1,-0.2)</f>
        <v>-0.2</v>
      </c>
      <c r="BH29">
        <f t="shared" si="53"/>
        <v>1</v>
      </c>
      <c r="BI29">
        <f t="shared" si="53"/>
        <v>1</v>
      </c>
      <c r="BJ29">
        <f t="shared" si="53"/>
        <v>1</v>
      </c>
      <c r="BK29">
        <f t="shared" si="53"/>
        <v>1</v>
      </c>
      <c r="BL29">
        <f t="shared" si="53"/>
        <v>1</v>
      </c>
      <c r="BM29">
        <f t="shared" si="53"/>
        <v>-0.2</v>
      </c>
      <c r="BN29">
        <f t="shared" si="53"/>
        <v>1</v>
      </c>
      <c r="BO29">
        <f t="shared" si="53"/>
        <v>-0.2</v>
      </c>
      <c r="BP29">
        <f t="shared" si="53"/>
        <v>1</v>
      </c>
      <c r="BQ29">
        <f t="shared" si="53"/>
        <v>1</v>
      </c>
      <c r="BR29">
        <f t="shared" si="53"/>
        <v>1</v>
      </c>
      <c r="BS29">
        <f t="shared" si="53"/>
        <v>1</v>
      </c>
      <c r="BT29">
        <f t="shared" si="53"/>
        <v>-0.2</v>
      </c>
      <c r="BU29">
        <f t="shared" si="53"/>
        <v>1</v>
      </c>
      <c r="BV29">
        <f t="shared" si="53"/>
        <v>-0.2</v>
      </c>
      <c r="BW29">
        <f t="shared" si="53"/>
        <v>1</v>
      </c>
      <c r="BX29">
        <f t="shared" si="53"/>
        <v>-0.2</v>
      </c>
      <c r="BY29">
        <f t="shared" si="53"/>
        <v>1</v>
      </c>
      <c r="BZ29">
        <f t="shared" si="53"/>
        <v>-0.2</v>
      </c>
      <c r="CA29">
        <f t="shared" si="53"/>
        <v>-0.2</v>
      </c>
      <c r="CC29" s="3">
        <f t="shared" ref="CC29:CC48" si="54">SUM(BE29:CA29)</f>
        <v>12.200000000000003</v>
      </c>
      <c r="CG29">
        <f t="shared" ref="CG29:CS48" si="55">IF(CG3=1,1,-0.33)</f>
        <v>-0.33</v>
      </c>
      <c r="CH29">
        <f t="shared" si="55"/>
        <v>-0.33</v>
      </c>
      <c r="CI29">
        <f t="shared" si="55"/>
        <v>-0.33</v>
      </c>
      <c r="CJ29">
        <f t="shared" si="55"/>
        <v>1</v>
      </c>
      <c r="CK29">
        <f t="shared" si="55"/>
        <v>1</v>
      </c>
      <c r="CL29">
        <f t="shared" si="55"/>
        <v>1</v>
      </c>
      <c r="CM29">
        <f t="shared" si="55"/>
        <v>1</v>
      </c>
      <c r="CN29">
        <f t="shared" si="55"/>
        <v>1</v>
      </c>
      <c r="CO29">
        <f t="shared" si="55"/>
        <v>-0.33</v>
      </c>
      <c r="CP29">
        <f t="shared" si="55"/>
        <v>1</v>
      </c>
      <c r="CQ29">
        <f t="shared" si="55"/>
        <v>1</v>
      </c>
      <c r="CR29">
        <f t="shared" si="55"/>
        <v>1</v>
      </c>
      <c r="CS29">
        <f t="shared" si="55"/>
        <v>1</v>
      </c>
      <c r="CT29">
        <f t="shared" ref="CT29:DC29" si="56">IF(CT3=1,1,-0.33)</f>
        <v>-0.33</v>
      </c>
      <c r="CU29">
        <f t="shared" si="56"/>
        <v>-0.33</v>
      </c>
      <c r="CV29">
        <f t="shared" si="56"/>
        <v>1</v>
      </c>
      <c r="CW29">
        <f t="shared" si="56"/>
        <v>1</v>
      </c>
      <c r="CX29">
        <f t="shared" si="56"/>
        <v>-0.33</v>
      </c>
      <c r="CY29">
        <f t="shared" si="56"/>
        <v>1</v>
      </c>
      <c r="CZ29">
        <f t="shared" si="56"/>
        <v>1</v>
      </c>
      <c r="DA29">
        <f t="shared" si="56"/>
        <v>-0.33</v>
      </c>
      <c r="DB29">
        <f t="shared" si="56"/>
        <v>-0.33</v>
      </c>
      <c r="DC29">
        <f t="shared" si="56"/>
        <v>-0.33</v>
      </c>
      <c r="DE29" s="3">
        <f t="shared" ref="DE29:DE48" si="57">SUM(CG29:DC29)</f>
        <v>9.6999999999999993</v>
      </c>
    </row>
    <row r="30" spans="1:110" ht="16" x14ac:dyDescent="0.15">
      <c r="F30" t="s">
        <v>80</v>
      </c>
      <c r="G30" s="1">
        <f>COUNTIF($I$2:$I$22, G28)</f>
        <v>0</v>
      </c>
      <c r="H30" s="1">
        <f>COUNTIF($I$2:$I$22, H28)</f>
        <v>13</v>
      </c>
      <c r="I30" s="1">
        <f t="shared" ref="I30:L30" si="58">COUNTIF($I$2:$I$22, I28)</f>
        <v>1</v>
      </c>
      <c r="J30" s="1">
        <f t="shared" si="58"/>
        <v>0</v>
      </c>
      <c r="K30" s="1">
        <f t="shared" si="58"/>
        <v>5</v>
      </c>
      <c r="L30" s="1">
        <f t="shared" si="58"/>
        <v>1</v>
      </c>
      <c r="M30" t="s">
        <v>31</v>
      </c>
      <c r="N30" s="4" t="s">
        <v>103</v>
      </c>
      <c r="BE30">
        <f t="shared" ref="BE30:BT48" si="59">IF(BE4=1,1,-0.2)</f>
        <v>1</v>
      </c>
      <c r="BF30">
        <f t="shared" si="59"/>
        <v>-0.2</v>
      </c>
      <c r="BG30">
        <f t="shared" si="59"/>
        <v>-0.2</v>
      </c>
      <c r="BH30">
        <f t="shared" si="59"/>
        <v>1</v>
      </c>
      <c r="BI30">
        <f t="shared" si="59"/>
        <v>-0.2</v>
      </c>
      <c r="BJ30">
        <f t="shared" si="59"/>
        <v>-0.2</v>
      </c>
      <c r="BK30">
        <f t="shared" si="59"/>
        <v>1</v>
      </c>
      <c r="BL30">
        <f t="shared" si="59"/>
        <v>1</v>
      </c>
      <c r="BM30">
        <f t="shared" si="59"/>
        <v>-0.2</v>
      </c>
      <c r="BN30">
        <f t="shared" si="59"/>
        <v>1</v>
      </c>
      <c r="BO30">
        <f t="shared" si="59"/>
        <v>1</v>
      </c>
      <c r="BP30">
        <f t="shared" si="59"/>
        <v>1</v>
      </c>
      <c r="BQ30">
        <f t="shared" si="59"/>
        <v>-0.2</v>
      </c>
      <c r="BR30">
        <f t="shared" si="59"/>
        <v>1</v>
      </c>
      <c r="BS30">
        <f t="shared" si="59"/>
        <v>-0.2</v>
      </c>
      <c r="BT30">
        <f t="shared" si="59"/>
        <v>-0.2</v>
      </c>
      <c r="BU30">
        <f t="shared" si="53"/>
        <v>1</v>
      </c>
      <c r="BV30">
        <f t="shared" si="53"/>
        <v>-0.2</v>
      </c>
      <c r="BW30">
        <f t="shared" si="53"/>
        <v>1</v>
      </c>
      <c r="BX30">
        <f t="shared" si="53"/>
        <v>1</v>
      </c>
      <c r="BY30">
        <f t="shared" si="53"/>
        <v>1</v>
      </c>
      <c r="BZ30">
        <f t="shared" si="53"/>
        <v>-0.2</v>
      </c>
      <c r="CA30">
        <f t="shared" si="53"/>
        <v>1</v>
      </c>
      <c r="CC30" s="3">
        <f t="shared" si="54"/>
        <v>11</v>
      </c>
      <c r="CG30">
        <f t="shared" si="55"/>
        <v>1</v>
      </c>
      <c r="CH30">
        <f t="shared" si="55"/>
        <v>-0.33</v>
      </c>
      <c r="CI30">
        <f t="shared" si="55"/>
        <v>-0.33</v>
      </c>
      <c r="CJ30">
        <f t="shared" si="55"/>
        <v>1</v>
      </c>
      <c r="CK30">
        <f t="shared" si="55"/>
        <v>-0.33</v>
      </c>
      <c r="CL30">
        <f t="shared" si="55"/>
        <v>-0.33</v>
      </c>
      <c r="CM30">
        <f t="shared" si="55"/>
        <v>1</v>
      </c>
      <c r="CN30">
        <f t="shared" si="55"/>
        <v>1</v>
      </c>
      <c r="CO30">
        <f t="shared" si="55"/>
        <v>1</v>
      </c>
      <c r="CP30">
        <f t="shared" si="55"/>
        <v>1</v>
      </c>
      <c r="CQ30">
        <f t="shared" si="55"/>
        <v>-0.33</v>
      </c>
      <c r="CR30">
        <f t="shared" si="55"/>
        <v>1</v>
      </c>
      <c r="CS30">
        <f t="shared" si="55"/>
        <v>1</v>
      </c>
      <c r="CT30">
        <f t="shared" ref="CT30:DC30" si="60">IF(CT4=1,1,-0.33)</f>
        <v>1</v>
      </c>
      <c r="CU30">
        <f t="shared" si="60"/>
        <v>-0.33</v>
      </c>
      <c r="CV30">
        <f t="shared" si="60"/>
        <v>1</v>
      </c>
      <c r="CW30">
        <f t="shared" si="60"/>
        <v>1</v>
      </c>
      <c r="CX30">
        <f t="shared" si="60"/>
        <v>-0.33</v>
      </c>
      <c r="CY30">
        <f t="shared" si="60"/>
        <v>1</v>
      </c>
      <c r="CZ30">
        <f t="shared" si="60"/>
        <v>1</v>
      </c>
      <c r="DA30">
        <f t="shared" si="60"/>
        <v>1</v>
      </c>
      <c r="DB30">
        <f t="shared" si="60"/>
        <v>-0.33</v>
      </c>
      <c r="DC30">
        <f t="shared" si="60"/>
        <v>1</v>
      </c>
      <c r="DE30" s="3">
        <f t="shared" si="57"/>
        <v>12.36</v>
      </c>
    </row>
    <row r="31" spans="1:110" ht="16" x14ac:dyDescent="0.15">
      <c r="F31" t="s">
        <v>81</v>
      </c>
      <c r="G31" s="1">
        <f>COUNTIF($J$2:$J$22, G28)</f>
        <v>0</v>
      </c>
      <c r="H31" s="1">
        <f>COUNTIF($J$2:$J$22, H28)</f>
        <v>2</v>
      </c>
      <c r="I31" s="1">
        <f t="shared" ref="I31:L31" si="61">COUNTIF($J$2:$J$22, I28)</f>
        <v>3</v>
      </c>
      <c r="J31" s="1">
        <f t="shared" si="61"/>
        <v>3</v>
      </c>
      <c r="K31" s="1">
        <f t="shared" si="61"/>
        <v>10</v>
      </c>
      <c r="L31" s="1">
        <f t="shared" si="61"/>
        <v>2</v>
      </c>
      <c r="M31" t="s">
        <v>32</v>
      </c>
      <c r="N31" s="5" t="s">
        <v>102</v>
      </c>
      <c r="CC31" s="3"/>
      <c r="DE31" s="3"/>
    </row>
    <row r="32" spans="1:110" ht="16" x14ac:dyDescent="0.15">
      <c r="F32" t="s">
        <v>82</v>
      </c>
      <c r="G32" s="1">
        <f>COUNTIF($K$2:$K$22, G28)</f>
        <v>16</v>
      </c>
      <c r="H32" s="1">
        <f>COUNTIF($K$2:$K$22, H28)</f>
        <v>3</v>
      </c>
      <c r="I32" s="1">
        <f t="shared" ref="I32:L32" si="62">COUNTIF($K$2:$K$22, I28)</f>
        <v>1</v>
      </c>
      <c r="J32" s="1">
        <f t="shared" si="62"/>
        <v>0</v>
      </c>
      <c r="K32" s="1">
        <f t="shared" si="62"/>
        <v>0</v>
      </c>
      <c r="L32" s="1">
        <f t="shared" si="62"/>
        <v>0</v>
      </c>
      <c r="M32" t="s">
        <v>33</v>
      </c>
      <c r="N32" s="4" t="s">
        <v>103</v>
      </c>
      <c r="BE32">
        <f t="shared" si="59"/>
        <v>-0.2</v>
      </c>
      <c r="BF32">
        <f t="shared" ref="BF32:CA32" si="63">IF(BF6=1,1,-0.2)</f>
        <v>-0.2</v>
      </c>
      <c r="BG32">
        <f t="shared" si="63"/>
        <v>-0.2</v>
      </c>
      <c r="BH32">
        <f t="shared" si="63"/>
        <v>-0.2</v>
      </c>
      <c r="BI32">
        <f t="shared" si="63"/>
        <v>1</v>
      </c>
      <c r="BJ32">
        <f t="shared" si="63"/>
        <v>-0.2</v>
      </c>
      <c r="BK32">
        <f t="shared" si="63"/>
        <v>-0.2</v>
      </c>
      <c r="BL32">
        <f t="shared" si="63"/>
        <v>1</v>
      </c>
      <c r="BM32">
        <f t="shared" si="63"/>
        <v>-0.2</v>
      </c>
      <c r="BN32">
        <f t="shared" si="63"/>
        <v>1</v>
      </c>
      <c r="BO32">
        <f t="shared" si="63"/>
        <v>-0.2</v>
      </c>
      <c r="BP32">
        <f t="shared" si="63"/>
        <v>1</v>
      </c>
      <c r="BQ32">
        <f t="shared" si="63"/>
        <v>1</v>
      </c>
      <c r="BR32">
        <f t="shared" si="63"/>
        <v>1</v>
      </c>
      <c r="BS32">
        <f t="shared" si="63"/>
        <v>1</v>
      </c>
      <c r="BT32">
        <f t="shared" si="63"/>
        <v>-0.2</v>
      </c>
      <c r="BU32">
        <f t="shared" si="63"/>
        <v>1</v>
      </c>
      <c r="BV32">
        <f t="shared" si="63"/>
        <v>1</v>
      </c>
      <c r="BW32">
        <f t="shared" si="63"/>
        <v>1</v>
      </c>
      <c r="BX32">
        <f t="shared" si="63"/>
        <v>1</v>
      </c>
      <c r="BY32">
        <f t="shared" si="63"/>
        <v>1</v>
      </c>
      <c r="BZ32">
        <f t="shared" si="63"/>
        <v>1</v>
      </c>
      <c r="CA32">
        <f t="shared" si="63"/>
        <v>1</v>
      </c>
      <c r="CC32" s="3">
        <f t="shared" si="54"/>
        <v>12.2</v>
      </c>
      <c r="CG32">
        <f t="shared" si="55"/>
        <v>1</v>
      </c>
      <c r="CH32">
        <f t="shared" si="55"/>
        <v>-0.33</v>
      </c>
      <c r="CI32">
        <f t="shared" si="55"/>
        <v>1</v>
      </c>
      <c r="CJ32">
        <f t="shared" si="55"/>
        <v>1</v>
      </c>
      <c r="CK32">
        <f t="shared" si="55"/>
        <v>1</v>
      </c>
      <c r="CL32">
        <f t="shared" si="55"/>
        <v>-0.33</v>
      </c>
      <c r="CM32">
        <f t="shared" si="55"/>
        <v>1</v>
      </c>
      <c r="CN32">
        <f t="shared" si="55"/>
        <v>1</v>
      </c>
      <c r="CO32">
        <f t="shared" si="55"/>
        <v>-0.33</v>
      </c>
      <c r="CP32">
        <f t="shared" si="55"/>
        <v>1</v>
      </c>
      <c r="CQ32">
        <f t="shared" si="55"/>
        <v>-0.33</v>
      </c>
      <c r="CR32">
        <f t="shared" si="55"/>
        <v>1</v>
      </c>
      <c r="CS32">
        <f t="shared" si="55"/>
        <v>1</v>
      </c>
      <c r="CT32">
        <f t="shared" ref="CT32:DC32" si="64">IF(CT6=1,1,-0.33)</f>
        <v>1</v>
      </c>
      <c r="CU32">
        <f t="shared" si="64"/>
        <v>1</v>
      </c>
      <c r="CV32">
        <f t="shared" si="64"/>
        <v>1</v>
      </c>
      <c r="CW32">
        <f t="shared" si="64"/>
        <v>1</v>
      </c>
      <c r="CX32">
        <f t="shared" si="64"/>
        <v>1</v>
      </c>
      <c r="CY32">
        <f t="shared" si="64"/>
        <v>1</v>
      </c>
      <c r="CZ32">
        <f t="shared" si="64"/>
        <v>-0.33</v>
      </c>
      <c r="DA32">
        <f t="shared" si="64"/>
        <v>1</v>
      </c>
      <c r="DB32">
        <f t="shared" si="64"/>
        <v>1</v>
      </c>
      <c r="DC32">
        <f t="shared" si="64"/>
        <v>1</v>
      </c>
      <c r="DE32" s="3">
        <f t="shared" si="57"/>
        <v>16.350000000000001</v>
      </c>
    </row>
    <row r="33" spans="6:109" ht="16" x14ac:dyDescent="0.15">
      <c r="F33" t="s">
        <v>83</v>
      </c>
      <c r="G33" s="1">
        <f>COUNTIF($L$2:$L$22, G28)</f>
        <v>14</v>
      </c>
      <c r="H33" s="1">
        <f>COUNTIF($L$2:$L$22, H28)</f>
        <v>2</v>
      </c>
      <c r="I33" s="1">
        <f t="shared" ref="I33:L33" si="65">COUNTIF($L$2:$L$22, I28)</f>
        <v>2</v>
      </c>
      <c r="J33" s="1">
        <f t="shared" si="65"/>
        <v>0</v>
      </c>
      <c r="K33" s="1">
        <f t="shared" si="65"/>
        <v>0</v>
      </c>
      <c r="L33" s="1">
        <f t="shared" si="65"/>
        <v>2</v>
      </c>
      <c r="M33" t="s">
        <v>33</v>
      </c>
      <c r="N33" s="4" t="s">
        <v>103</v>
      </c>
      <c r="BE33">
        <f t="shared" si="59"/>
        <v>-0.2</v>
      </c>
      <c r="BF33">
        <f t="shared" ref="BF33:CA33" si="66">IF(BF7=1,1,-0.2)</f>
        <v>1</v>
      </c>
      <c r="BG33">
        <f t="shared" si="66"/>
        <v>-0.2</v>
      </c>
      <c r="BH33">
        <f t="shared" si="66"/>
        <v>1</v>
      </c>
      <c r="BI33">
        <f t="shared" si="66"/>
        <v>1</v>
      </c>
      <c r="BJ33">
        <f t="shared" si="66"/>
        <v>1</v>
      </c>
      <c r="BK33">
        <f t="shared" si="66"/>
        <v>-0.2</v>
      </c>
      <c r="BL33">
        <f t="shared" si="66"/>
        <v>-0.2</v>
      </c>
      <c r="BM33">
        <f t="shared" si="66"/>
        <v>1</v>
      </c>
      <c r="BN33">
        <f t="shared" si="66"/>
        <v>1</v>
      </c>
      <c r="BO33">
        <f t="shared" si="66"/>
        <v>1</v>
      </c>
      <c r="BP33">
        <f t="shared" si="66"/>
        <v>-0.2</v>
      </c>
      <c r="BQ33">
        <f t="shared" si="66"/>
        <v>1</v>
      </c>
      <c r="BR33">
        <f t="shared" si="66"/>
        <v>1</v>
      </c>
      <c r="BS33">
        <f t="shared" si="66"/>
        <v>-0.2</v>
      </c>
      <c r="BT33">
        <f t="shared" si="66"/>
        <v>-0.2</v>
      </c>
      <c r="BU33">
        <f t="shared" si="66"/>
        <v>1</v>
      </c>
      <c r="BV33">
        <f t="shared" si="66"/>
        <v>1</v>
      </c>
      <c r="BW33">
        <f t="shared" si="66"/>
        <v>1</v>
      </c>
      <c r="BX33">
        <f t="shared" si="66"/>
        <v>1</v>
      </c>
      <c r="BY33">
        <f t="shared" si="66"/>
        <v>1</v>
      </c>
      <c r="BZ33">
        <f t="shared" si="66"/>
        <v>1</v>
      </c>
      <c r="CA33">
        <f t="shared" si="66"/>
        <v>-0.2</v>
      </c>
      <c r="CC33" s="3">
        <f t="shared" si="54"/>
        <v>13.399999999999999</v>
      </c>
      <c r="CG33">
        <f t="shared" si="55"/>
        <v>1</v>
      </c>
      <c r="CH33">
        <f t="shared" si="55"/>
        <v>-0.33</v>
      </c>
      <c r="CI33">
        <f t="shared" si="55"/>
        <v>1</v>
      </c>
      <c r="CJ33">
        <f t="shared" si="55"/>
        <v>1</v>
      </c>
      <c r="CK33">
        <f t="shared" si="55"/>
        <v>1</v>
      </c>
      <c r="CL33">
        <f t="shared" si="55"/>
        <v>-0.33</v>
      </c>
      <c r="CM33">
        <f t="shared" si="55"/>
        <v>1</v>
      </c>
      <c r="CN33">
        <f t="shared" si="55"/>
        <v>1</v>
      </c>
      <c r="CO33">
        <f t="shared" si="55"/>
        <v>-0.33</v>
      </c>
      <c r="CP33">
        <f t="shared" si="55"/>
        <v>1</v>
      </c>
      <c r="CQ33">
        <f t="shared" si="55"/>
        <v>1</v>
      </c>
      <c r="CR33">
        <f t="shared" si="55"/>
        <v>-0.33</v>
      </c>
      <c r="CS33">
        <f t="shared" si="55"/>
        <v>1</v>
      </c>
      <c r="CT33">
        <f t="shared" ref="CT33:DC33" si="67">IF(CT7=1,1,-0.33)</f>
        <v>1</v>
      </c>
      <c r="CU33">
        <f t="shared" si="67"/>
        <v>-0.33</v>
      </c>
      <c r="CV33">
        <f t="shared" si="67"/>
        <v>1</v>
      </c>
      <c r="CW33">
        <f t="shared" si="67"/>
        <v>1</v>
      </c>
      <c r="CX33">
        <f t="shared" si="67"/>
        <v>1</v>
      </c>
      <c r="CY33">
        <f t="shared" si="67"/>
        <v>1</v>
      </c>
      <c r="CZ33">
        <f t="shared" si="67"/>
        <v>1</v>
      </c>
      <c r="DA33">
        <f t="shared" si="67"/>
        <v>1</v>
      </c>
      <c r="DB33">
        <f t="shared" si="67"/>
        <v>1</v>
      </c>
      <c r="DC33">
        <f t="shared" si="67"/>
        <v>-0.33</v>
      </c>
      <c r="DE33" s="3">
        <f t="shared" si="57"/>
        <v>15.02</v>
      </c>
    </row>
    <row r="34" spans="6:109" ht="16" x14ac:dyDescent="0.15">
      <c r="F34" t="s">
        <v>84</v>
      </c>
      <c r="G34" s="1">
        <f>COUNTIF($M$2:$M$22, G28)</f>
        <v>1</v>
      </c>
      <c r="H34" s="1">
        <f>COUNTIF($M$2:$M$22, H28)</f>
        <v>11</v>
      </c>
      <c r="I34" s="1">
        <f t="shared" ref="I34:L34" si="68">COUNTIF($M$2:$M$22, I28)</f>
        <v>8</v>
      </c>
      <c r="J34" s="1">
        <f t="shared" si="68"/>
        <v>0</v>
      </c>
      <c r="K34" s="1">
        <f t="shared" si="68"/>
        <v>0</v>
      </c>
      <c r="L34" s="1">
        <f t="shared" si="68"/>
        <v>0</v>
      </c>
      <c r="M34" t="s">
        <v>31</v>
      </c>
      <c r="N34" s="4" t="s">
        <v>103</v>
      </c>
      <c r="BE34">
        <f t="shared" si="59"/>
        <v>1</v>
      </c>
      <c r="BF34">
        <f t="shared" ref="BF34:CA34" si="69">IF(BF8=1,1,-0.2)</f>
        <v>1</v>
      </c>
      <c r="BG34">
        <f t="shared" si="69"/>
        <v>-0.2</v>
      </c>
      <c r="BH34">
        <f t="shared" si="69"/>
        <v>1</v>
      </c>
      <c r="BI34">
        <f t="shared" si="69"/>
        <v>1</v>
      </c>
      <c r="BJ34">
        <f t="shared" si="69"/>
        <v>1</v>
      </c>
      <c r="BK34">
        <f t="shared" si="69"/>
        <v>1</v>
      </c>
      <c r="BL34">
        <f t="shared" si="69"/>
        <v>1</v>
      </c>
      <c r="BM34">
        <f t="shared" si="69"/>
        <v>1</v>
      </c>
      <c r="BN34">
        <f t="shared" si="69"/>
        <v>1</v>
      </c>
      <c r="BO34">
        <f t="shared" si="69"/>
        <v>1</v>
      </c>
      <c r="BP34">
        <f t="shared" si="69"/>
        <v>1</v>
      </c>
      <c r="BQ34">
        <f t="shared" si="69"/>
        <v>1</v>
      </c>
      <c r="BR34">
        <f t="shared" si="69"/>
        <v>1</v>
      </c>
      <c r="BS34">
        <f t="shared" si="69"/>
        <v>1</v>
      </c>
      <c r="BT34">
        <f t="shared" si="69"/>
        <v>-0.2</v>
      </c>
      <c r="BU34">
        <f t="shared" si="69"/>
        <v>1</v>
      </c>
      <c r="BV34">
        <f t="shared" si="69"/>
        <v>1</v>
      </c>
      <c r="BW34">
        <f t="shared" si="69"/>
        <v>-0.2</v>
      </c>
      <c r="BX34">
        <f t="shared" si="69"/>
        <v>1</v>
      </c>
      <c r="BY34">
        <f t="shared" si="69"/>
        <v>-0.2</v>
      </c>
      <c r="BZ34">
        <f t="shared" si="69"/>
        <v>1</v>
      </c>
      <c r="CA34">
        <f t="shared" si="69"/>
        <v>1</v>
      </c>
      <c r="CC34" s="3">
        <f t="shared" si="54"/>
        <v>18.200000000000003</v>
      </c>
      <c r="CG34">
        <f t="shared" si="55"/>
        <v>-0.33</v>
      </c>
      <c r="CH34">
        <f t="shared" si="55"/>
        <v>1</v>
      </c>
      <c r="CI34">
        <f t="shared" si="55"/>
        <v>1</v>
      </c>
      <c r="CJ34">
        <f t="shared" si="55"/>
        <v>1</v>
      </c>
      <c r="CK34">
        <f t="shared" si="55"/>
        <v>1</v>
      </c>
      <c r="CL34">
        <f t="shared" si="55"/>
        <v>1</v>
      </c>
      <c r="CM34">
        <f t="shared" si="55"/>
        <v>1</v>
      </c>
      <c r="CN34">
        <f t="shared" si="55"/>
        <v>1</v>
      </c>
      <c r="CO34">
        <f t="shared" si="55"/>
        <v>1</v>
      </c>
      <c r="CP34">
        <f t="shared" si="55"/>
        <v>1</v>
      </c>
      <c r="CQ34">
        <f t="shared" si="55"/>
        <v>1</v>
      </c>
      <c r="CR34">
        <f t="shared" si="55"/>
        <v>1</v>
      </c>
      <c r="CS34">
        <f t="shared" si="55"/>
        <v>1</v>
      </c>
      <c r="CT34">
        <f t="shared" ref="CT34:DC34" si="70">IF(CT8=1,1,-0.33)</f>
        <v>1</v>
      </c>
      <c r="CU34">
        <f t="shared" si="70"/>
        <v>1</v>
      </c>
      <c r="CV34">
        <f t="shared" si="70"/>
        <v>1</v>
      </c>
      <c r="CW34">
        <f t="shared" si="70"/>
        <v>1</v>
      </c>
      <c r="CX34">
        <f t="shared" si="70"/>
        <v>1</v>
      </c>
      <c r="CY34">
        <f t="shared" si="70"/>
        <v>-0.33</v>
      </c>
      <c r="CZ34">
        <f t="shared" si="70"/>
        <v>1</v>
      </c>
      <c r="DA34">
        <f t="shared" si="70"/>
        <v>1</v>
      </c>
      <c r="DB34">
        <f t="shared" si="70"/>
        <v>1</v>
      </c>
      <c r="DC34">
        <f t="shared" si="70"/>
        <v>1</v>
      </c>
      <c r="DE34" s="3">
        <f t="shared" si="57"/>
        <v>20.340000000000003</v>
      </c>
    </row>
    <row r="35" spans="6:109" ht="16" x14ac:dyDescent="0.15">
      <c r="F35" t="s">
        <v>85</v>
      </c>
      <c r="G35" s="1">
        <f>COUNTIF($N$2:$N$22, G28)</f>
        <v>1</v>
      </c>
      <c r="H35" s="1">
        <f>COUNTIF($N$2:$N$22, H28)</f>
        <v>15</v>
      </c>
      <c r="I35" s="1">
        <f t="shared" ref="I35:L35" si="71">COUNTIF($N$2:$N$22, I28)</f>
        <v>2</v>
      </c>
      <c r="J35" s="1">
        <f t="shared" si="71"/>
        <v>1</v>
      </c>
      <c r="K35" s="1">
        <f t="shared" si="71"/>
        <v>1</v>
      </c>
      <c r="L35" s="1">
        <f t="shared" si="71"/>
        <v>0</v>
      </c>
      <c r="M35" t="s">
        <v>31</v>
      </c>
      <c r="N35" s="4" t="s">
        <v>103</v>
      </c>
      <c r="BE35">
        <f t="shared" si="59"/>
        <v>1</v>
      </c>
      <c r="BF35">
        <f t="shared" ref="BF35:CA35" si="72">IF(BF9=1,1,-0.2)</f>
        <v>1</v>
      </c>
      <c r="BG35">
        <f t="shared" si="72"/>
        <v>-0.2</v>
      </c>
      <c r="BH35">
        <f t="shared" si="72"/>
        <v>1</v>
      </c>
      <c r="BI35">
        <f t="shared" si="72"/>
        <v>-0.2</v>
      </c>
      <c r="BJ35">
        <f t="shared" si="72"/>
        <v>1</v>
      </c>
      <c r="BK35">
        <f t="shared" si="72"/>
        <v>1</v>
      </c>
      <c r="BL35">
        <f t="shared" si="72"/>
        <v>1</v>
      </c>
      <c r="BM35">
        <f t="shared" si="72"/>
        <v>-0.2</v>
      </c>
      <c r="BN35">
        <f t="shared" si="72"/>
        <v>1</v>
      </c>
      <c r="BO35">
        <f t="shared" si="72"/>
        <v>-0.2</v>
      </c>
      <c r="BP35">
        <f t="shared" si="72"/>
        <v>-0.2</v>
      </c>
      <c r="BQ35">
        <f t="shared" si="72"/>
        <v>-0.2</v>
      </c>
      <c r="BR35">
        <f t="shared" si="72"/>
        <v>-0.2</v>
      </c>
      <c r="BS35">
        <f t="shared" si="72"/>
        <v>-0.2</v>
      </c>
      <c r="BT35">
        <f t="shared" si="72"/>
        <v>-0.2</v>
      </c>
      <c r="BU35">
        <f t="shared" si="72"/>
        <v>1</v>
      </c>
      <c r="BV35">
        <f t="shared" si="72"/>
        <v>-0.2</v>
      </c>
      <c r="BW35">
        <f t="shared" si="72"/>
        <v>1</v>
      </c>
      <c r="BX35">
        <f t="shared" si="72"/>
        <v>1</v>
      </c>
      <c r="BY35">
        <f t="shared" si="72"/>
        <v>1</v>
      </c>
      <c r="BZ35">
        <f t="shared" si="72"/>
        <v>-0.2</v>
      </c>
      <c r="CA35">
        <f t="shared" si="72"/>
        <v>1</v>
      </c>
      <c r="CC35" s="3">
        <f t="shared" si="54"/>
        <v>9.7999999999999989</v>
      </c>
      <c r="CG35">
        <f t="shared" si="55"/>
        <v>-0.33</v>
      </c>
      <c r="CH35">
        <f t="shared" si="55"/>
        <v>1</v>
      </c>
      <c r="CI35">
        <f t="shared" si="55"/>
        <v>-0.33</v>
      </c>
      <c r="CJ35">
        <f t="shared" si="55"/>
        <v>-0.33</v>
      </c>
      <c r="CK35">
        <f t="shared" si="55"/>
        <v>1</v>
      </c>
      <c r="CL35">
        <f t="shared" si="55"/>
        <v>1</v>
      </c>
      <c r="CM35">
        <f t="shared" si="55"/>
        <v>-0.33</v>
      </c>
      <c r="CN35">
        <f t="shared" si="55"/>
        <v>1</v>
      </c>
      <c r="CO35">
        <f t="shared" si="55"/>
        <v>-0.33</v>
      </c>
      <c r="CP35">
        <f t="shared" si="55"/>
        <v>1</v>
      </c>
      <c r="CQ35">
        <f t="shared" si="55"/>
        <v>1</v>
      </c>
      <c r="CR35">
        <f t="shared" si="55"/>
        <v>-0.33</v>
      </c>
      <c r="CS35">
        <f t="shared" si="55"/>
        <v>1</v>
      </c>
      <c r="CT35">
        <f t="shared" ref="CT35:DC35" si="73">IF(CT9=1,1,-0.33)</f>
        <v>1</v>
      </c>
      <c r="CU35">
        <f t="shared" si="73"/>
        <v>-0.33</v>
      </c>
      <c r="CV35">
        <f t="shared" si="73"/>
        <v>-0.33</v>
      </c>
      <c r="CW35">
        <f t="shared" si="73"/>
        <v>1</v>
      </c>
      <c r="CX35">
        <f t="shared" si="73"/>
        <v>-0.33</v>
      </c>
      <c r="CY35">
        <f t="shared" si="73"/>
        <v>1</v>
      </c>
      <c r="CZ35">
        <f t="shared" si="73"/>
        <v>1</v>
      </c>
      <c r="DA35">
        <f t="shared" si="73"/>
        <v>1</v>
      </c>
      <c r="DB35">
        <f t="shared" si="73"/>
        <v>1</v>
      </c>
      <c r="DC35">
        <f t="shared" si="73"/>
        <v>-0.33</v>
      </c>
      <c r="DE35" s="3">
        <f t="shared" si="57"/>
        <v>9.6999999999999993</v>
      </c>
    </row>
    <row r="36" spans="6:109" ht="16" x14ac:dyDescent="0.15">
      <c r="F36" t="s">
        <v>86</v>
      </c>
      <c r="G36" s="1">
        <f>COUNTIF($O$2:$O$22, G28)</f>
        <v>5</v>
      </c>
      <c r="H36" s="1">
        <f>COUNTIF($O$2:$O$22, H28)</f>
        <v>2</v>
      </c>
      <c r="I36" s="1">
        <f t="shared" ref="I36:L36" si="74">COUNTIF($O$2:$O$22, I28)</f>
        <v>13</v>
      </c>
      <c r="J36" s="1">
        <f t="shared" si="74"/>
        <v>0</v>
      </c>
      <c r="K36" s="1">
        <f t="shared" si="74"/>
        <v>0</v>
      </c>
      <c r="L36" s="1">
        <f t="shared" si="74"/>
        <v>0</v>
      </c>
      <c r="M36" t="s">
        <v>32</v>
      </c>
      <c r="N36" s="4" t="s">
        <v>103</v>
      </c>
      <c r="BE36">
        <f t="shared" si="59"/>
        <v>-0.2</v>
      </c>
      <c r="BF36">
        <f t="shared" ref="BF36:CA36" si="75">IF(BF10=1,1,-0.2)</f>
        <v>1</v>
      </c>
      <c r="BG36">
        <f t="shared" si="75"/>
        <v>-0.2</v>
      </c>
      <c r="BH36">
        <f t="shared" si="75"/>
        <v>1</v>
      </c>
      <c r="BI36">
        <f t="shared" si="75"/>
        <v>1</v>
      </c>
      <c r="BJ36">
        <f t="shared" si="75"/>
        <v>-0.2</v>
      </c>
      <c r="BK36">
        <f t="shared" si="75"/>
        <v>1</v>
      </c>
      <c r="BL36">
        <f t="shared" si="75"/>
        <v>1</v>
      </c>
      <c r="BM36">
        <f t="shared" si="75"/>
        <v>-0.2</v>
      </c>
      <c r="BN36">
        <f t="shared" si="75"/>
        <v>1</v>
      </c>
      <c r="BO36">
        <f t="shared" si="75"/>
        <v>-0.2</v>
      </c>
      <c r="BP36">
        <f t="shared" si="75"/>
        <v>-0.2</v>
      </c>
      <c r="BQ36">
        <f t="shared" si="75"/>
        <v>1</v>
      </c>
      <c r="BR36">
        <f t="shared" si="75"/>
        <v>1</v>
      </c>
      <c r="BS36">
        <f t="shared" si="75"/>
        <v>-0.2</v>
      </c>
      <c r="BT36">
        <f t="shared" si="75"/>
        <v>-0.2</v>
      </c>
      <c r="BU36">
        <f t="shared" si="75"/>
        <v>-0.2</v>
      </c>
      <c r="BV36">
        <f t="shared" si="75"/>
        <v>1</v>
      </c>
      <c r="BW36">
        <f t="shared" si="75"/>
        <v>1</v>
      </c>
      <c r="BX36">
        <f t="shared" si="75"/>
        <v>1</v>
      </c>
      <c r="BY36">
        <f t="shared" si="75"/>
        <v>1</v>
      </c>
      <c r="BZ36">
        <f t="shared" si="75"/>
        <v>1</v>
      </c>
      <c r="CA36">
        <f t="shared" si="75"/>
        <v>-0.2</v>
      </c>
      <c r="CC36" s="3">
        <f t="shared" si="54"/>
        <v>11</v>
      </c>
      <c r="CG36">
        <f t="shared" si="55"/>
        <v>1</v>
      </c>
      <c r="CH36">
        <f t="shared" si="55"/>
        <v>1</v>
      </c>
      <c r="CI36">
        <f t="shared" si="55"/>
        <v>1</v>
      </c>
      <c r="CJ36">
        <f t="shared" si="55"/>
        <v>1</v>
      </c>
      <c r="CK36">
        <f t="shared" si="55"/>
        <v>1</v>
      </c>
      <c r="CL36">
        <f t="shared" si="55"/>
        <v>1</v>
      </c>
      <c r="CM36">
        <f t="shared" si="55"/>
        <v>-0.33</v>
      </c>
      <c r="CN36">
        <f t="shared" si="55"/>
        <v>1</v>
      </c>
      <c r="CO36">
        <f t="shared" si="55"/>
        <v>-0.33</v>
      </c>
      <c r="CP36">
        <f t="shared" si="55"/>
        <v>-0.33</v>
      </c>
      <c r="CQ36">
        <f t="shared" si="55"/>
        <v>1</v>
      </c>
      <c r="CR36">
        <f t="shared" si="55"/>
        <v>-0.33</v>
      </c>
      <c r="CS36">
        <f t="shared" si="55"/>
        <v>1</v>
      </c>
      <c r="CT36">
        <f t="shared" ref="CT36:DC36" si="76">IF(CT10=1,1,-0.33)</f>
        <v>1</v>
      </c>
      <c r="CU36">
        <f t="shared" si="76"/>
        <v>-0.33</v>
      </c>
      <c r="CV36">
        <f t="shared" si="76"/>
        <v>1</v>
      </c>
      <c r="CW36">
        <f t="shared" si="76"/>
        <v>1</v>
      </c>
      <c r="CX36">
        <f t="shared" si="76"/>
        <v>1</v>
      </c>
      <c r="CY36">
        <f t="shared" si="76"/>
        <v>1</v>
      </c>
      <c r="CZ36">
        <f t="shared" si="76"/>
        <v>1</v>
      </c>
      <c r="DA36">
        <f t="shared" si="76"/>
        <v>1</v>
      </c>
      <c r="DB36">
        <f t="shared" si="76"/>
        <v>1</v>
      </c>
      <c r="DC36">
        <f t="shared" si="76"/>
        <v>-0.33</v>
      </c>
      <c r="DE36" s="3">
        <f t="shared" si="57"/>
        <v>15.02</v>
      </c>
    </row>
    <row r="37" spans="6:109" ht="16" x14ac:dyDescent="0.15">
      <c r="F37" t="s">
        <v>87</v>
      </c>
      <c r="G37" s="1">
        <f>COUNTIF($P$2:$P$22, G28)</f>
        <v>0</v>
      </c>
      <c r="H37" s="1">
        <f>COUNTIF($P$2:$P$22, H28)</f>
        <v>10</v>
      </c>
      <c r="I37" s="1">
        <f t="shared" ref="I37:L37" si="77">COUNTIF($P$2:$P$22, I28)</f>
        <v>0</v>
      </c>
      <c r="J37" s="1">
        <f t="shared" si="77"/>
        <v>4</v>
      </c>
      <c r="K37" s="1">
        <f t="shared" si="77"/>
        <v>5</v>
      </c>
      <c r="L37" s="1">
        <f t="shared" si="77"/>
        <v>1</v>
      </c>
      <c r="M37" t="s">
        <v>31</v>
      </c>
      <c r="N37" s="4" t="s">
        <v>103</v>
      </c>
      <c r="BE37">
        <f t="shared" si="59"/>
        <v>-0.2</v>
      </c>
      <c r="BF37">
        <f t="shared" ref="BF37:CA37" si="78">IF(BF11=1,1,-0.2)</f>
        <v>1</v>
      </c>
      <c r="BG37">
        <f t="shared" si="78"/>
        <v>1</v>
      </c>
      <c r="BH37">
        <f t="shared" si="78"/>
        <v>1</v>
      </c>
      <c r="BI37">
        <f t="shared" si="78"/>
        <v>1</v>
      </c>
      <c r="BJ37">
        <f t="shared" si="78"/>
        <v>1</v>
      </c>
      <c r="BK37">
        <f t="shared" si="78"/>
        <v>1</v>
      </c>
      <c r="BL37">
        <f t="shared" si="78"/>
        <v>-0.2</v>
      </c>
      <c r="BM37">
        <f t="shared" si="78"/>
        <v>1</v>
      </c>
      <c r="BN37">
        <f t="shared" si="78"/>
        <v>1</v>
      </c>
      <c r="BO37">
        <f t="shared" si="78"/>
        <v>1</v>
      </c>
      <c r="BP37">
        <f t="shared" si="78"/>
        <v>1</v>
      </c>
      <c r="BQ37">
        <f t="shared" si="78"/>
        <v>1</v>
      </c>
      <c r="BR37">
        <f t="shared" si="78"/>
        <v>1</v>
      </c>
      <c r="BS37">
        <f t="shared" si="78"/>
        <v>1</v>
      </c>
      <c r="BT37">
        <f t="shared" si="78"/>
        <v>-0.2</v>
      </c>
      <c r="BU37">
        <f t="shared" si="78"/>
        <v>1</v>
      </c>
      <c r="BV37">
        <f t="shared" si="78"/>
        <v>1</v>
      </c>
      <c r="BW37">
        <f t="shared" si="78"/>
        <v>-0.2</v>
      </c>
      <c r="BX37">
        <f t="shared" si="78"/>
        <v>1</v>
      </c>
      <c r="BY37">
        <f t="shared" si="78"/>
        <v>1</v>
      </c>
      <c r="BZ37">
        <f t="shared" si="78"/>
        <v>1</v>
      </c>
      <c r="CA37">
        <f t="shared" si="78"/>
        <v>1</v>
      </c>
      <c r="CC37" s="3">
        <f t="shared" si="54"/>
        <v>18.200000000000003</v>
      </c>
      <c r="CG37">
        <f t="shared" si="55"/>
        <v>-0.33</v>
      </c>
      <c r="CH37">
        <f t="shared" si="55"/>
        <v>1</v>
      </c>
      <c r="CI37">
        <f t="shared" si="55"/>
        <v>1</v>
      </c>
      <c r="CJ37">
        <f t="shared" si="55"/>
        <v>1</v>
      </c>
      <c r="CK37">
        <f t="shared" si="55"/>
        <v>1</v>
      </c>
      <c r="CL37">
        <f t="shared" si="55"/>
        <v>1</v>
      </c>
      <c r="CM37">
        <f t="shared" si="55"/>
        <v>1</v>
      </c>
      <c r="CN37">
        <f t="shared" si="55"/>
        <v>1</v>
      </c>
      <c r="CO37">
        <f t="shared" si="55"/>
        <v>1</v>
      </c>
      <c r="CP37">
        <f t="shared" si="55"/>
        <v>1</v>
      </c>
      <c r="CQ37">
        <f t="shared" si="55"/>
        <v>1</v>
      </c>
      <c r="CR37">
        <f t="shared" si="55"/>
        <v>1</v>
      </c>
      <c r="CS37">
        <f t="shared" si="55"/>
        <v>1</v>
      </c>
      <c r="CT37">
        <f t="shared" ref="CT37:DC37" si="79">IF(CT11=1,1,-0.33)</f>
        <v>1</v>
      </c>
      <c r="CU37">
        <f t="shared" si="79"/>
        <v>1</v>
      </c>
      <c r="CV37">
        <f t="shared" si="79"/>
        <v>1</v>
      </c>
      <c r="CW37">
        <f t="shared" si="79"/>
        <v>1</v>
      </c>
      <c r="CX37">
        <f t="shared" si="79"/>
        <v>1</v>
      </c>
      <c r="CY37">
        <f t="shared" si="79"/>
        <v>-0.33</v>
      </c>
      <c r="CZ37">
        <f t="shared" si="79"/>
        <v>1</v>
      </c>
      <c r="DA37">
        <f t="shared" si="79"/>
        <v>1</v>
      </c>
      <c r="DB37">
        <f t="shared" si="79"/>
        <v>1</v>
      </c>
      <c r="DC37">
        <f t="shared" si="79"/>
        <v>1</v>
      </c>
      <c r="DE37" s="3">
        <f t="shared" si="57"/>
        <v>20.340000000000003</v>
      </c>
    </row>
    <row r="38" spans="6:109" ht="16" x14ac:dyDescent="0.15">
      <c r="F38" t="s">
        <v>88</v>
      </c>
      <c r="G38" s="1">
        <f>COUNTIF($Q$2:$Q$22, G28)</f>
        <v>1</v>
      </c>
      <c r="H38" s="1">
        <f>COUNTIF($Q$2:$Q$22, H28)</f>
        <v>1</v>
      </c>
      <c r="I38" s="1">
        <f t="shared" ref="I38:L38" si="80">COUNTIF($Q$2:$Q$22, I28)</f>
        <v>18</v>
      </c>
      <c r="J38" s="1">
        <f t="shared" si="80"/>
        <v>0</v>
      </c>
      <c r="K38" s="1">
        <f t="shared" si="80"/>
        <v>0</v>
      </c>
      <c r="L38" s="1">
        <f t="shared" si="80"/>
        <v>0</v>
      </c>
      <c r="M38" t="s">
        <v>32</v>
      </c>
      <c r="N38" s="4" t="s">
        <v>103</v>
      </c>
      <c r="BE38">
        <f t="shared" si="59"/>
        <v>-0.2</v>
      </c>
      <c r="BF38">
        <f t="shared" ref="BF38:CA38" si="81">IF(BF12=1,1,-0.2)</f>
        <v>1</v>
      </c>
      <c r="BG38">
        <f t="shared" si="81"/>
        <v>-0.2</v>
      </c>
      <c r="BH38">
        <f t="shared" si="81"/>
        <v>1</v>
      </c>
      <c r="BI38">
        <f t="shared" si="81"/>
        <v>1</v>
      </c>
      <c r="BJ38">
        <f t="shared" si="81"/>
        <v>1</v>
      </c>
      <c r="BK38">
        <f t="shared" si="81"/>
        <v>1</v>
      </c>
      <c r="BL38">
        <f t="shared" si="81"/>
        <v>-0.2</v>
      </c>
      <c r="BM38">
        <f t="shared" si="81"/>
        <v>1</v>
      </c>
      <c r="BN38">
        <f t="shared" si="81"/>
        <v>1</v>
      </c>
      <c r="BO38">
        <f t="shared" si="81"/>
        <v>1</v>
      </c>
      <c r="BP38">
        <f t="shared" si="81"/>
        <v>1</v>
      </c>
      <c r="BQ38">
        <f t="shared" si="81"/>
        <v>1</v>
      </c>
      <c r="BR38">
        <f t="shared" si="81"/>
        <v>1</v>
      </c>
      <c r="BS38">
        <f t="shared" si="81"/>
        <v>1</v>
      </c>
      <c r="BT38">
        <f t="shared" si="81"/>
        <v>-0.2</v>
      </c>
      <c r="BU38">
        <f t="shared" si="81"/>
        <v>1</v>
      </c>
      <c r="BV38">
        <f t="shared" si="81"/>
        <v>1</v>
      </c>
      <c r="BW38">
        <f t="shared" si="81"/>
        <v>1</v>
      </c>
      <c r="BX38">
        <f t="shared" si="81"/>
        <v>1</v>
      </c>
      <c r="BY38">
        <f t="shared" si="81"/>
        <v>1</v>
      </c>
      <c r="BZ38">
        <f t="shared" si="81"/>
        <v>1</v>
      </c>
      <c r="CA38">
        <f t="shared" si="81"/>
        <v>1</v>
      </c>
      <c r="CC38" s="3">
        <f t="shared" si="54"/>
        <v>18.2</v>
      </c>
      <c r="CG38">
        <f t="shared" si="55"/>
        <v>-0.33</v>
      </c>
      <c r="CH38">
        <f t="shared" si="55"/>
        <v>1</v>
      </c>
      <c r="CI38">
        <f t="shared" si="55"/>
        <v>1</v>
      </c>
      <c r="CJ38">
        <f t="shared" si="55"/>
        <v>1</v>
      </c>
      <c r="CK38">
        <f t="shared" si="55"/>
        <v>1</v>
      </c>
      <c r="CL38">
        <f t="shared" si="55"/>
        <v>1</v>
      </c>
      <c r="CM38">
        <f t="shared" si="55"/>
        <v>1</v>
      </c>
      <c r="CN38">
        <f t="shared" si="55"/>
        <v>1</v>
      </c>
      <c r="CO38">
        <f t="shared" si="55"/>
        <v>1</v>
      </c>
      <c r="CP38">
        <f t="shared" si="55"/>
        <v>1</v>
      </c>
      <c r="CQ38">
        <f t="shared" si="55"/>
        <v>1</v>
      </c>
      <c r="CR38">
        <f t="shared" si="55"/>
        <v>1</v>
      </c>
      <c r="CS38">
        <f t="shared" si="55"/>
        <v>1</v>
      </c>
      <c r="CT38">
        <f t="shared" ref="CT38:DC38" si="82">IF(CT12=1,1,-0.33)</f>
        <v>1</v>
      </c>
      <c r="CU38">
        <f t="shared" si="82"/>
        <v>1</v>
      </c>
      <c r="CV38">
        <f t="shared" si="82"/>
        <v>-0.33</v>
      </c>
      <c r="CW38">
        <f t="shared" si="82"/>
        <v>1</v>
      </c>
      <c r="CX38">
        <f t="shared" si="82"/>
        <v>1</v>
      </c>
      <c r="CY38">
        <f t="shared" si="82"/>
        <v>-0.33</v>
      </c>
      <c r="CZ38">
        <f t="shared" si="82"/>
        <v>1</v>
      </c>
      <c r="DA38">
        <f t="shared" si="82"/>
        <v>1</v>
      </c>
      <c r="DB38">
        <f t="shared" si="82"/>
        <v>1</v>
      </c>
      <c r="DC38">
        <f t="shared" si="82"/>
        <v>1</v>
      </c>
      <c r="DE38" s="3">
        <f t="shared" si="57"/>
        <v>19.009999999999998</v>
      </c>
    </row>
    <row r="39" spans="6:109" ht="16" x14ac:dyDescent="0.15">
      <c r="F39" t="s">
        <v>89</v>
      </c>
      <c r="G39" s="1">
        <f>COUNTIF($R$2:$R$22, G28)</f>
        <v>3</v>
      </c>
      <c r="H39" s="1">
        <f>COUNTIF($R$2:$R$22, H28)</f>
        <v>12</v>
      </c>
      <c r="I39" s="1">
        <f t="shared" ref="I39:L39" si="83">COUNTIF($R$2:$R$22, I28)</f>
        <v>3</v>
      </c>
      <c r="J39" s="1">
        <f t="shared" si="83"/>
        <v>2</v>
      </c>
      <c r="K39" s="1">
        <f t="shared" si="83"/>
        <v>0</v>
      </c>
      <c r="L39" s="1">
        <f t="shared" si="83"/>
        <v>0</v>
      </c>
      <c r="M39" t="s">
        <v>31</v>
      </c>
      <c r="N39" s="4" t="s">
        <v>103</v>
      </c>
      <c r="BE39">
        <f t="shared" si="59"/>
        <v>-0.2</v>
      </c>
      <c r="BF39">
        <f t="shared" ref="BF39:CA39" si="84">IF(BF13=1,1,-0.2)</f>
        <v>-0.2</v>
      </c>
      <c r="BG39">
        <f t="shared" si="84"/>
        <v>1</v>
      </c>
      <c r="BH39">
        <f t="shared" si="84"/>
        <v>1</v>
      </c>
      <c r="BI39">
        <f t="shared" si="84"/>
        <v>-0.2</v>
      </c>
      <c r="BJ39">
        <f t="shared" si="84"/>
        <v>-0.2</v>
      </c>
      <c r="BK39">
        <f t="shared" si="84"/>
        <v>1</v>
      </c>
      <c r="BL39">
        <f t="shared" si="84"/>
        <v>1</v>
      </c>
      <c r="BM39">
        <f t="shared" si="84"/>
        <v>-0.2</v>
      </c>
      <c r="BN39">
        <f t="shared" si="84"/>
        <v>1</v>
      </c>
      <c r="BO39">
        <f t="shared" si="84"/>
        <v>1</v>
      </c>
      <c r="BP39">
        <f t="shared" si="84"/>
        <v>-0.2</v>
      </c>
      <c r="BQ39">
        <f t="shared" si="84"/>
        <v>-0.2</v>
      </c>
      <c r="BR39">
        <f t="shared" si="84"/>
        <v>1</v>
      </c>
      <c r="BS39">
        <f t="shared" si="84"/>
        <v>1</v>
      </c>
      <c r="BT39">
        <f t="shared" si="84"/>
        <v>-0.2</v>
      </c>
      <c r="BU39">
        <f t="shared" si="84"/>
        <v>1</v>
      </c>
      <c r="BV39">
        <f t="shared" si="84"/>
        <v>-0.2</v>
      </c>
      <c r="BW39">
        <f t="shared" si="84"/>
        <v>1</v>
      </c>
      <c r="BX39">
        <f t="shared" si="84"/>
        <v>1</v>
      </c>
      <c r="BY39">
        <f t="shared" si="84"/>
        <v>1</v>
      </c>
      <c r="BZ39">
        <f t="shared" si="84"/>
        <v>-0.2</v>
      </c>
      <c r="CA39">
        <f t="shared" si="84"/>
        <v>1</v>
      </c>
      <c r="CC39" s="3">
        <f t="shared" si="54"/>
        <v>11</v>
      </c>
      <c r="CG39">
        <f t="shared" si="55"/>
        <v>-0.33</v>
      </c>
      <c r="CH39">
        <f t="shared" si="55"/>
        <v>1</v>
      </c>
      <c r="CI39">
        <f t="shared" si="55"/>
        <v>1</v>
      </c>
      <c r="CJ39">
        <f t="shared" si="55"/>
        <v>1</v>
      </c>
      <c r="CK39">
        <f t="shared" si="55"/>
        <v>1</v>
      </c>
      <c r="CL39">
        <f t="shared" si="55"/>
        <v>-0.33</v>
      </c>
      <c r="CM39">
        <f t="shared" si="55"/>
        <v>1</v>
      </c>
      <c r="CN39">
        <f t="shared" si="55"/>
        <v>1</v>
      </c>
      <c r="CO39">
        <f t="shared" si="55"/>
        <v>-0.33</v>
      </c>
      <c r="CP39">
        <f t="shared" si="55"/>
        <v>1</v>
      </c>
      <c r="CQ39">
        <f t="shared" si="55"/>
        <v>1</v>
      </c>
      <c r="CR39">
        <f t="shared" si="55"/>
        <v>1</v>
      </c>
      <c r="CS39">
        <f t="shared" si="55"/>
        <v>-0.33</v>
      </c>
      <c r="CT39">
        <f t="shared" ref="CT39:DC39" si="85">IF(CT13=1,1,-0.33)</f>
        <v>1</v>
      </c>
      <c r="CU39">
        <f t="shared" si="85"/>
        <v>1</v>
      </c>
      <c r="CV39">
        <f t="shared" si="85"/>
        <v>-0.33</v>
      </c>
      <c r="CW39">
        <f t="shared" si="85"/>
        <v>1</v>
      </c>
      <c r="CX39">
        <f t="shared" si="85"/>
        <v>1</v>
      </c>
      <c r="CY39">
        <f t="shared" si="85"/>
        <v>1</v>
      </c>
      <c r="CZ39">
        <f t="shared" si="85"/>
        <v>-0.33</v>
      </c>
      <c r="DA39">
        <f t="shared" si="85"/>
        <v>1</v>
      </c>
      <c r="DB39">
        <f t="shared" si="85"/>
        <v>1</v>
      </c>
      <c r="DC39">
        <f t="shared" si="85"/>
        <v>-0.33</v>
      </c>
      <c r="DE39" s="3">
        <f t="shared" si="57"/>
        <v>13.69</v>
      </c>
    </row>
    <row r="40" spans="6:109" ht="16" x14ac:dyDescent="0.15">
      <c r="F40" t="s">
        <v>90</v>
      </c>
      <c r="G40" s="1">
        <f>COUNTIF($S$2:$S$22, G28)</f>
        <v>1</v>
      </c>
      <c r="H40" s="1">
        <f>COUNTIF($S$2:$S$22, H28)</f>
        <v>13</v>
      </c>
      <c r="I40" s="1">
        <f t="shared" ref="I40:L40" si="86">COUNTIF($S$2:$S$22, I28)</f>
        <v>0</v>
      </c>
      <c r="J40" s="1">
        <f t="shared" si="86"/>
        <v>4</v>
      </c>
      <c r="K40" s="1">
        <f t="shared" si="86"/>
        <v>2</v>
      </c>
      <c r="L40" s="1">
        <f t="shared" si="86"/>
        <v>0</v>
      </c>
      <c r="M40" t="s">
        <v>31</v>
      </c>
      <c r="N40" s="4" t="s">
        <v>103</v>
      </c>
      <c r="BE40">
        <f t="shared" si="59"/>
        <v>-0.2</v>
      </c>
      <c r="BF40">
        <f t="shared" ref="BF40:CA40" si="87">IF(BF14=1,1,-0.2)</f>
        <v>-0.2</v>
      </c>
      <c r="BG40">
        <f t="shared" si="87"/>
        <v>-0.2</v>
      </c>
      <c r="BH40">
        <f t="shared" si="87"/>
        <v>1</v>
      </c>
      <c r="BI40">
        <f t="shared" si="87"/>
        <v>1</v>
      </c>
      <c r="BJ40">
        <f t="shared" si="87"/>
        <v>1</v>
      </c>
      <c r="BK40">
        <f t="shared" si="87"/>
        <v>1</v>
      </c>
      <c r="BL40">
        <f t="shared" si="87"/>
        <v>1</v>
      </c>
      <c r="BM40">
        <f t="shared" si="87"/>
        <v>-0.2</v>
      </c>
      <c r="BN40">
        <f t="shared" si="87"/>
        <v>1</v>
      </c>
      <c r="BO40">
        <f t="shared" si="87"/>
        <v>1</v>
      </c>
      <c r="BP40">
        <f t="shared" si="87"/>
        <v>1</v>
      </c>
      <c r="BQ40">
        <f t="shared" si="87"/>
        <v>-0.2</v>
      </c>
      <c r="BR40">
        <f t="shared" si="87"/>
        <v>1</v>
      </c>
      <c r="BS40">
        <f t="shared" si="87"/>
        <v>-0.2</v>
      </c>
      <c r="BT40">
        <f t="shared" si="87"/>
        <v>-0.2</v>
      </c>
      <c r="BU40">
        <f t="shared" si="87"/>
        <v>1</v>
      </c>
      <c r="BV40">
        <f t="shared" si="87"/>
        <v>1</v>
      </c>
      <c r="BW40">
        <f t="shared" si="87"/>
        <v>1</v>
      </c>
      <c r="BX40">
        <f t="shared" si="87"/>
        <v>1</v>
      </c>
      <c r="BY40">
        <f t="shared" si="87"/>
        <v>1</v>
      </c>
      <c r="BZ40">
        <f t="shared" si="87"/>
        <v>-0.2</v>
      </c>
      <c r="CA40">
        <f t="shared" si="87"/>
        <v>-0.2</v>
      </c>
      <c r="CC40" s="3">
        <f t="shared" si="54"/>
        <v>12.200000000000001</v>
      </c>
      <c r="CG40">
        <f t="shared" si="55"/>
        <v>1</v>
      </c>
      <c r="CH40">
        <f t="shared" si="55"/>
        <v>-0.33</v>
      </c>
      <c r="CI40">
        <f t="shared" si="55"/>
        <v>1</v>
      </c>
      <c r="CJ40">
        <f t="shared" si="55"/>
        <v>1</v>
      </c>
      <c r="CK40">
        <f t="shared" si="55"/>
        <v>1</v>
      </c>
      <c r="CL40">
        <f t="shared" si="55"/>
        <v>1</v>
      </c>
      <c r="CM40">
        <f t="shared" si="55"/>
        <v>1</v>
      </c>
      <c r="CN40">
        <f t="shared" si="55"/>
        <v>1</v>
      </c>
      <c r="CO40">
        <f t="shared" si="55"/>
        <v>-0.33</v>
      </c>
      <c r="CP40">
        <f t="shared" si="55"/>
        <v>1</v>
      </c>
      <c r="CQ40">
        <f t="shared" si="55"/>
        <v>1</v>
      </c>
      <c r="CR40">
        <f t="shared" si="55"/>
        <v>1</v>
      </c>
      <c r="CS40">
        <f t="shared" si="55"/>
        <v>-0.33</v>
      </c>
      <c r="CT40">
        <f t="shared" ref="CT40:DC40" si="88">IF(CT14=1,1,-0.33)</f>
        <v>1</v>
      </c>
      <c r="CU40">
        <f t="shared" si="88"/>
        <v>-0.33</v>
      </c>
      <c r="CV40">
        <f t="shared" si="88"/>
        <v>1</v>
      </c>
      <c r="CW40">
        <f t="shared" si="88"/>
        <v>1</v>
      </c>
      <c r="CX40">
        <f t="shared" si="88"/>
        <v>1</v>
      </c>
      <c r="CY40">
        <f t="shared" si="88"/>
        <v>1</v>
      </c>
      <c r="CZ40">
        <f t="shared" si="88"/>
        <v>1</v>
      </c>
      <c r="DA40">
        <f t="shared" si="88"/>
        <v>1</v>
      </c>
      <c r="DB40">
        <f t="shared" si="88"/>
        <v>-0.33</v>
      </c>
      <c r="DC40">
        <f t="shared" si="88"/>
        <v>-0.33</v>
      </c>
      <c r="DE40" s="3">
        <f t="shared" si="57"/>
        <v>15.02</v>
      </c>
    </row>
    <row r="41" spans="6:109" ht="16" x14ac:dyDescent="0.15">
      <c r="F41" t="s">
        <v>91</v>
      </c>
      <c r="G41" s="1">
        <f>COUNTIF($T$2:$T$22, G28)</f>
        <v>1</v>
      </c>
      <c r="H41" s="1">
        <f>COUNTIF($T$2:$T$22, H28)</f>
        <v>2</v>
      </c>
      <c r="I41" s="1">
        <f t="shared" ref="I41:L41" si="89">COUNTIF($T$2:$T$22, I28)</f>
        <v>1</v>
      </c>
      <c r="J41" s="1">
        <f t="shared" si="89"/>
        <v>15</v>
      </c>
      <c r="K41" s="1">
        <f t="shared" si="89"/>
        <v>1</v>
      </c>
      <c r="L41" s="1">
        <f t="shared" si="89"/>
        <v>0</v>
      </c>
      <c r="M41" t="s">
        <v>34</v>
      </c>
      <c r="N41" s="4" t="s">
        <v>103</v>
      </c>
      <c r="BE41">
        <f t="shared" si="59"/>
        <v>-0.2</v>
      </c>
      <c r="BF41">
        <f t="shared" ref="BF41:CA41" si="90">IF(BF15=1,1,-0.2)</f>
        <v>1</v>
      </c>
      <c r="BG41">
        <f t="shared" si="90"/>
        <v>-0.2</v>
      </c>
      <c r="BH41">
        <f t="shared" si="90"/>
        <v>-0.2</v>
      </c>
      <c r="BI41">
        <f t="shared" si="90"/>
        <v>1</v>
      </c>
      <c r="BJ41">
        <f t="shared" si="90"/>
        <v>1</v>
      </c>
      <c r="BK41">
        <f t="shared" si="90"/>
        <v>1</v>
      </c>
      <c r="BL41">
        <f t="shared" si="90"/>
        <v>-0.2</v>
      </c>
      <c r="BM41">
        <f t="shared" si="90"/>
        <v>1</v>
      </c>
      <c r="BN41">
        <f t="shared" si="90"/>
        <v>1</v>
      </c>
      <c r="BO41">
        <f t="shared" si="90"/>
        <v>1</v>
      </c>
      <c r="BP41">
        <f t="shared" si="90"/>
        <v>1</v>
      </c>
      <c r="BQ41">
        <f t="shared" si="90"/>
        <v>1</v>
      </c>
      <c r="BR41">
        <f t="shared" si="90"/>
        <v>1</v>
      </c>
      <c r="BS41">
        <f t="shared" si="90"/>
        <v>1</v>
      </c>
      <c r="BT41">
        <f t="shared" si="90"/>
        <v>-0.2</v>
      </c>
      <c r="BU41">
        <f t="shared" si="90"/>
        <v>1</v>
      </c>
      <c r="BV41">
        <f t="shared" si="90"/>
        <v>1</v>
      </c>
      <c r="BW41">
        <f t="shared" si="90"/>
        <v>-0.2</v>
      </c>
      <c r="BX41">
        <f t="shared" si="90"/>
        <v>1</v>
      </c>
      <c r="BY41">
        <f t="shared" si="90"/>
        <v>1</v>
      </c>
      <c r="BZ41">
        <f t="shared" si="90"/>
        <v>1</v>
      </c>
      <c r="CA41">
        <f t="shared" si="90"/>
        <v>1</v>
      </c>
      <c r="CC41" s="3">
        <f t="shared" si="54"/>
        <v>15.8</v>
      </c>
      <c r="CG41">
        <f t="shared" si="55"/>
        <v>-0.33</v>
      </c>
      <c r="CH41">
        <f t="shared" si="55"/>
        <v>1</v>
      </c>
      <c r="CI41">
        <f t="shared" si="55"/>
        <v>1</v>
      </c>
      <c r="CJ41">
        <f t="shared" si="55"/>
        <v>1</v>
      </c>
      <c r="CK41">
        <f t="shared" si="55"/>
        <v>1</v>
      </c>
      <c r="CL41">
        <f t="shared" si="55"/>
        <v>1</v>
      </c>
      <c r="CM41">
        <f t="shared" si="55"/>
        <v>1</v>
      </c>
      <c r="CN41">
        <f t="shared" si="55"/>
        <v>1</v>
      </c>
      <c r="CO41">
        <f t="shared" si="55"/>
        <v>1</v>
      </c>
      <c r="CP41">
        <f t="shared" si="55"/>
        <v>1</v>
      </c>
      <c r="CQ41">
        <f t="shared" si="55"/>
        <v>1</v>
      </c>
      <c r="CR41">
        <f t="shared" si="55"/>
        <v>1</v>
      </c>
      <c r="CS41">
        <f t="shared" si="55"/>
        <v>1</v>
      </c>
      <c r="CT41">
        <f t="shared" ref="CT41:DC41" si="91">IF(CT15=1,1,-0.33)</f>
        <v>1</v>
      </c>
      <c r="CU41">
        <f t="shared" si="91"/>
        <v>1</v>
      </c>
      <c r="CV41">
        <f t="shared" si="91"/>
        <v>1</v>
      </c>
      <c r="CW41">
        <f t="shared" si="91"/>
        <v>1</v>
      </c>
      <c r="CX41">
        <f t="shared" si="91"/>
        <v>1</v>
      </c>
      <c r="CY41">
        <f t="shared" si="91"/>
        <v>-0.33</v>
      </c>
      <c r="CZ41">
        <f t="shared" si="91"/>
        <v>1</v>
      </c>
      <c r="DA41">
        <f t="shared" si="91"/>
        <v>1</v>
      </c>
      <c r="DB41">
        <f t="shared" si="91"/>
        <v>1</v>
      </c>
      <c r="DC41">
        <f t="shared" si="91"/>
        <v>1</v>
      </c>
      <c r="DE41" s="3">
        <f t="shared" si="57"/>
        <v>20.340000000000003</v>
      </c>
    </row>
    <row r="42" spans="6:109" ht="16" x14ac:dyDescent="0.15">
      <c r="F42" t="s">
        <v>92</v>
      </c>
      <c r="G42" s="1">
        <f>COUNTIF($U$2:$U$22, G28)</f>
        <v>18</v>
      </c>
      <c r="H42" s="1">
        <f>COUNTIF($U$2:$U$22, H28)</f>
        <v>1</v>
      </c>
      <c r="I42" s="1">
        <f t="shared" ref="I42:L42" si="92">COUNTIF($U$2:$U$22, I28)</f>
        <v>1</v>
      </c>
      <c r="J42" s="1">
        <f t="shared" si="92"/>
        <v>0</v>
      </c>
      <c r="K42" s="1">
        <f t="shared" si="92"/>
        <v>0</v>
      </c>
      <c r="L42" s="1">
        <f t="shared" si="92"/>
        <v>0</v>
      </c>
      <c r="M42" t="s">
        <v>33</v>
      </c>
      <c r="N42" s="4" t="s">
        <v>103</v>
      </c>
      <c r="BE42">
        <f t="shared" si="59"/>
        <v>-0.2</v>
      </c>
      <c r="BF42">
        <f t="shared" ref="BF42:CA42" si="93">IF(BF16=1,1,-0.2)</f>
        <v>1</v>
      </c>
      <c r="BG42">
        <f t="shared" si="93"/>
        <v>-0.2</v>
      </c>
      <c r="BH42">
        <f t="shared" si="93"/>
        <v>1</v>
      </c>
      <c r="BI42">
        <f t="shared" si="93"/>
        <v>1</v>
      </c>
      <c r="BJ42">
        <f t="shared" si="93"/>
        <v>1</v>
      </c>
      <c r="BK42">
        <f t="shared" si="93"/>
        <v>1</v>
      </c>
      <c r="BL42">
        <f t="shared" si="93"/>
        <v>-0.2</v>
      </c>
      <c r="BM42">
        <f t="shared" si="93"/>
        <v>1</v>
      </c>
      <c r="BN42">
        <f t="shared" si="93"/>
        <v>-0.2</v>
      </c>
      <c r="BO42">
        <f t="shared" si="93"/>
        <v>1</v>
      </c>
      <c r="BP42">
        <f t="shared" si="93"/>
        <v>1</v>
      </c>
      <c r="BQ42">
        <f t="shared" si="93"/>
        <v>1</v>
      </c>
      <c r="BR42">
        <f t="shared" si="93"/>
        <v>1</v>
      </c>
      <c r="BS42">
        <f t="shared" si="93"/>
        <v>1</v>
      </c>
      <c r="BT42">
        <f t="shared" si="93"/>
        <v>1</v>
      </c>
      <c r="BU42">
        <f t="shared" si="93"/>
        <v>1</v>
      </c>
      <c r="BV42">
        <f t="shared" si="93"/>
        <v>1</v>
      </c>
      <c r="BW42">
        <f t="shared" si="93"/>
        <v>1</v>
      </c>
      <c r="BX42">
        <f t="shared" si="93"/>
        <v>1</v>
      </c>
      <c r="BY42">
        <f t="shared" si="93"/>
        <v>1</v>
      </c>
      <c r="BZ42">
        <f t="shared" si="93"/>
        <v>1</v>
      </c>
      <c r="CA42">
        <f t="shared" si="93"/>
        <v>1</v>
      </c>
      <c r="CC42" s="3">
        <f t="shared" si="54"/>
        <v>18.2</v>
      </c>
      <c r="CG42">
        <f t="shared" si="55"/>
        <v>1</v>
      </c>
      <c r="CH42">
        <f t="shared" si="55"/>
        <v>1</v>
      </c>
      <c r="CI42">
        <f t="shared" si="55"/>
        <v>1</v>
      </c>
      <c r="CJ42">
        <f t="shared" si="55"/>
        <v>1</v>
      </c>
      <c r="CK42">
        <f t="shared" si="55"/>
        <v>1</v>
      </c>
      <c r="CL42">
        <f t="shared" si="55"/>
        <v>1</v>
      </c>
      <c r="CM42">
        <f t="shared" si="55"/>
        <v>1</v>
      </c>
      <c r="CN42">
        <f t="shared" si="55"/>
        <v>1</v>
      </c>
      <c r="CO42">
        <f t="shared" si="55"/>
        <v>1</v>
      </c>
      <c r="CP42">
        <f t="shared" si="55"/>
        <v>1</v>
      </c>
      <c r="CQ42">
        <f t="shared" si="55"/>
        <v>1</v>
      </c>
      <c r="CR42">
        <f t="shared" si="55"/>
        <v>1</v>
      </c>
      <c r="CS42">
        <f t="shared" si="55"/>
        <v>1</v>
      </c>
      <c r="CT42">
        <f t="shared" ref="CT42:DC42" si="94">IF(CT16=1,1,-0.33)</f>
        <v>1</v>
      </c>
      <c r="CU42">
        <f t="shared" si="94"/>
        <v>1</v>
      </c>
      <c r="CV42">
        <f t="shared" si="94"/>
        <v>-0.33</v>
      </c>
      <c r="CW42">
        <f t="shared" si="94"/>
        <v>1</v>
      </c>
      <c r="CX42">
        <f t="shared" si="94"/>
        <v>1</v>
      </c>
      <c r="CY42">
        <f t="shared" si="94"/>
        <v>1</v>
      </c>
      <c r="CZ42">
        <f t="shared" si="94"/>
        <v>1</v>
      </c>
      <c r="DA42">
        <f t="shared" si="94"/>
        <v>1</v>
      </c>
      <c r="DB42">
        <f t="shared" si="94"/>
        <v>1</v>
      </c>
      <c r="DC42">
        <f t="shared" si="94"/>
        <v>1</v>
      </c>
      <c r="DE42" s="3">
        <f t="shared" si="57"/>
        <v>21.67</v>
      </c>
    </row>
    <row r="43" spans="6:109" ht="16" x14ac:dyDescent="0.15">
      <c r="F43" t="s">
        <v>93</v>
      </c>
      <c r="G43" s="1">
        <f>COUNTIF($V$2:$V$22, G28)</f>
        <v>1</v>
      </c>
      <c r="H43" s="1">
        <f>COUNTIF($V$2:$V$22, H28)</f>
        <v>10</v>
      </c>
      <c r="I43" s="1">
        <f t="shared" ref="I43:L43" si="95">COUNTIF($V$2:$V$22, I28)</f>
        <v>1</v>
      </c>
      <c r="J43" s="1">
        <f t="shared" si="95"/>
        <v>6</v>
      </c>
      <c r="K43" s="1">
        <f t="shared" si="95"/>
        <v>2</v>
      </c>
      <c r="L43" s="1">
        <f t="shared" si="95"/>
        <v>0</v>
      </c>
      <c r="M43" t="s">
        <v>31</v>
      </c>
      <c r="N43" s="4" t="s">
        <v>103</v>
      </c>
      <c r="BE43">
        <f t="shared" si="59"/>
        <v>1</v>
      </c>
      <c r="BF43">
        <f t="shared" ref="BF43:CA43" si="96">IF(BF17=1,1,-0.2)</f>
        <v>1</v>
      </c>
      <c r="BG43">
        <f t="shared" si="96"/>
        <v>-0.2</v>
      </c>
      <c r="BH43">
        <f t="shared" si="96"/>
        <v>1</v>
      </c>
      <c r="BI43">
        <f t="shared" si="96"/>
        <v>1</v>
      </c>
      <c r="BJ43">
        <f t="shared" si="96"/>
        <v>-0.2</v>
      </c>
      <c r="BK43">
        <f t="shared" si="96"/>
        <v>1</v>
      </c>
      <c r="BL43">
        <f t="shared" si="96"/>
        <v>1</v>
      </c>
      <c r="BM43">
        <f t="shared" si="96"/>
        <v>-0.2</v>
      </c>
      <c r="BN43">
        <f t="shared" si="96"/>
        <v>1</v>
      </c>
      <c r="BO43">
        <f t="shared" si="96"/>
        <v>-0.2</v>
      </c>
      <c r="BP43">
        <f t="shared" si="96"/>
        <v>1</v>
      </c>
      <c r="BQ43">
        <f t="shared" si="96"/>
        <v>1</v>
      </c>
      <c r="BR43">
        <f t="shared" si="96"/>
        <v>1</v>
      </c>
      <c r="BS43">
        <f t="shared" si="96"/>
        <v>-0.2</v>
      </c>
      <c r="BT43">
        <f t="shared" si="96"/>
        <v>-0.2</v>
      </c>
      <c r="BU43">
        <f t="shared" si="96"/>
        <v>1</v>
      </c>
      <c r="BV43">
        <f t="shared" si="96"/>
        <v>-0.2</v>
      </c>
      <c r="BW43">
        <f t="shared" si="96"/>
        <v>1</v>
      </c>
      <c r="BX43">
        <f t="shared" si="96"/>
        <v>1</v>
      </c>
      <c r="BY43">
        <f t="shared" si="96"/>
        <v>1</v>
      </c>
      <c r="BZ43">
        <f t="shared" si="96"/>
        <v>1</v>
      </c>
      <c r="CA43">
        <f t="shared" si="96"/>
        <v>1</v>
      </c>
      <c r="CC43" s="3">
        <f t="shared" si="54"/>
        <v>14.600000000000001</v>
      </c>
      <c r="CG43">
        <f t="shared" si="55"/>
        <v>-0.33</v>
      </c>
      <c r="CH43">
        <f t="shared" si="55"/>
        <v>1</v>
      </c>
      <c r="CI43">
        <f t="shared" si="55"/>
        <v>1</v>
      </c>
      <c r="CJ43">
        <f t="shared" si="55"/>
        <v>1</v>
      </c>
      <c r="CK43">
        <f t="shared" si="55"/>
        <v>1</v>
      </c>
      <c r="CL43">
        <f t="shared" si="55"/>
        <v>-0.33</v>
      </c>
      <c r="CM43">
        <f t="shared" si="55"/>
        <v>1</v>
      </c>
      <c r="CN43">
        <f t="shared" si="55"/>
        <v>1</v>
      </c>
      <c r="CO43">
        <f t="shared" si="55"/>
        <v>-0.33</v>
      </c>
      <c r="CP43">
        <f t="shared" si="55"/>
        <v>1</v>
      </c>
      <c r="CQ43">
        <f t="shared" si="55"/>
        <v>-0.33</v>
      </c>
      <c r="CR43">
        <f t="shared" si="55"/>
        <v>-0.33</v>
      </c>
      <c r="CS43">
        <f t="shared" si="55"/>
        <v>1</v>
      </c>
      <c r="CT43">
        <f t="shared" ref="CT43:DC43" si="97">IF(CT17=1,1,-0.33)</f>
        <v>1</v>
      </c>
      <c r="CU43">
        <f t="shared" si="97"/>
        <v>-0.33</v>
      </c>
      <c r="CV43">
        <f t="shared" si="97"/>
        <v>1</v>
      </c>
      <c r="CW43">
        <f t="shared" si="97"/>
        <v>1</v>
      </c>
      <c r="CX43">
        <f t="shared" si="97"/>
        <v>-0.33</v>
      </c>
      <c r="CY43">
        <f t="shared" si="97"/>
        <v>1</v>
      </c>
      <c r="CZ43">
        <f t="shared" si="97"/>
        <v>1</v>
      </c>
      <c r="DA43">
        <f t="shared" si="97"/>
        <v>1</v>
      </c>
      <c r="DB43">
        <f t="shared" si="97"/>
        <v>-0.33</v>
      </c>
      <c r="DC43">
        <f t="shared" si="97"/>
        <v>1</v>
      </c>
      <c r="DE43" s="3">
        <f t="shared" si="57"/>
        <v>12.36</v>
      </c>
    </row>
    <row r="44" spans="6:109" ht="16" x14ac:dyDescent="0.15">
      <c r="F44" t="s">
        <v>94</v>
      </c>
      <c r="G44" s="1">
        <f>COUNTIF($W$2:$W$22, G28)</f>
        <v>1</v>
      </c>
      <c r="H44" s="1">
        <f>COUNTIF($W$2:$W$22, H28)</f>
        <v>1</v>
      </c>
      <c r="I44" s="1">
        <f t="shared" ref="I44:L44" si="98">COUNTIF($W$2:$W$22, I28)</f>
        <v>0</v>
      </c>
      <c r="J44" s="1">
        <f t="shared" si="98"/>
        <v>0</v>
      </c>
      <c r="K44" s="1">
        <f t="shared" si="98"/>
        <v>12</v>
      </c>
      <c r="L44" s="1">
        <f t="shared" si="98"/>
        <v>6</v>
      </c>
      <c r="M44" t="s">
        <v>31</v>
      </c>
      <c r="N44" s="5" t="s">
        <v>102</v>
      </c>
      <c r="BE44">
        <f t="shared" si="59"/>
        <v>-0.2</v>
      </c>
      <c r="BF44">
        <f t="shared" ref="BF44:CA44" si="99">IF(BF18=1,1,-0.2)</f>
        <v>1</v>
      </c>
      <c r="BG44">
        <f t="shared" si="99"/>
        <v>-0.2</v>
      </c>
      <c r="BH44">
        <f t="shared" si="99"/>
        <v>1</v>
      </c>
      <c r="BI44">
        <f t="shared" si="99"/>
        <v>-0.2</v>
      </c>
      <c r="BJ44">
        <f t="shared" si="99"/>
        <v>-0.2</v>
      </c>
      <c r="BK44">
        <f t="shared" si="99"/>
        <v>1</v>
      </c>
      <c r="BL44">
        <f t="shared" si="99"/>
        <v>-0.2</v>
      </c>
      <c r="BM44">
        <f t="shared" si="99"/>
        <v>1</v>
      </c>
      <c r="BN44">
        <f t="shared" si="99"/>
        <v>1</v>
      </c>
      <c r="BO44">
        <f t="shared" si="99"/>
        <v>-0.2</v>
      </c>
      <c r="BP44">
        <f t="shared" si="99"/>
        <v>1</v>
      </c>
      <c r="BQ44">
        <f t="shared" si="99"/>
        <v>1</v>
      </c>
      <c r="BR44">
        <f t="shared" si="99"/>
        <v>1</v>
      </c>
      <c r="BS44">
        <f t="shared" si="99"/>
        <v>1</v>
      </c>
      <c r="BT44">
        <f t="shared" si="99"/>
        <v>-0.2</v>
      </c>
      <c r="BU44">
        <f t="shared" si="99"/>
        <v>1</v>
      </c>
      <c r="BV44">
        <f t="shared" si="99"/>
        <v>-0.2</v>
      </c>
      <c r="BW44">
        <f t="shared" si="99"/>
        <v>1</v>
      </c>
      <c r="BX44">
        <f t="shared" si="99"/>
        <v>1</v>
      </c>
      <c r="BY44">
        <f t="shared" si="99"/>
        <v>1</v>
      </c>
      <c r="BZ44">
        <f t="shared" si="99"/>
        <v>-0.2</v>
      </c>
      <c r="CA44">
        <f t="shared" si="99"/>
        <v>-0.2</v>
      </c>
      <c r="CC44" s="3">
        <f t="shared" si="54"/>
        <v>11.000000000000002</v>
      </c>
      <c r="CG44">
        <f t="shared" si="55"/>
        <v>1</v>
      </c>
      <c r="CH44">
        <f t="shared" si="55"/>
        <v>1</v>
      </c>
      <c r="CI44">
        <f t="shared" si="55"/>
        <v>1</v>
      </c>
      <c r="CJ44">
        <f t="shared" si="55"/>
        <v>1</v>
      </c>
      <c r="CK44">
        <f t="shared" si="55"/>
        <v>1</v>
      </c>
      <c r="CL44">
        <f t="shared" si="55"/>
        <v>-0.33</v>
      </c>
      <c r="CM44">
        <f t="shared" si="55"/>
        <v>1</v>
      </c>
      <c r="CN44">
        <f t="shared" si="55"/>
        <v>1</v>
      </c>
      <c r="CO44">
        <f t="shared" si="55"/>
        <v>-0.33</v>
      </c>
      <c r="CP44">
        <f t="shared" si="55"/>
        <v>1</v>
      </c>
      <c r="CQ44">
        <f t="shared" si="55"/>
        <v>1</v>
      </c>
      <c r="CR44">
        <f t="shared" si="55"/>
        <v>1</v>
      </c>
      <c r="CS44">
        <f t="shared" ref="CS44:DC44" si="100">IF(CS18=1,1,-0.33)</f>
        <v>1</v>
      </c>
      <c r="CT44">
        <f t="shared" si="100"/>
        <v>1</v>
      </c>
      <c r="CU44">
        <f t="shared" si="100"/>
        <v>-0.33</v>
      </c>
      <c r="CV44">
        <f t="shared" si="100"/>
        <v>-0.33</v>
      </c>
      <c r="CW44">
        <f t="shared" si="100"/>
        <v>1</v>
      </c>
      <c r="CX44">
        <f t="shared" si="100"/>
        <v>-0.33</v>
      </c>
      <c r="CY44">
        <f t="shared" si="100"/>
        <v>1</v>
      </c>
      <c r="CZ44">
        <f t="shared" si="100"/>
        <v>1</v>
      </c>
      <c r="DA44">
        <f t="shared" si="100"/>
        <v>1</v>
      </c>
      <c r="DB44">
        <f t="shared" si="100"/>
        <v>1</v>
      </c>
      <c r="DC44">
        <f t="shared" si="100"/>
        <v>-0.33</v>
      </c>
      <c r="DE44" s="3">
        <f t="shared" si="57"/>
        <v>15.02</v>
      </c>
    </row>
    <row r="45" spans="6:109" ht="16" x14ac:dyDescent="0.15">
      <c r="F45" t="s">
        <v>95</v>
      </c>
      <c r="G45" s="1">
        <f>COUNTIF($X$2:$X$22, G28)</f>
        <v>0</v>
      </c>
      <c r="H45" s="1">
        <f>COUNTIF($X$2:$X$22, H28)</f>
        <v>0</v>
      </c>
      <c r="I45" s="1">
        <f t="shared" ref="I45:L45" si="101">COUNTIF($X$2:$X$22, I28)</f>
        <v>0</v>
      </c>
      <c r="J45" s="1">
        <f t="shared" si="101"/>
        <v>0</v>
      </c>
      <c r="K45" s="1">
        <f t="shared" si="101"/>
        <v>1</v>
      </c>
      <c r="L45" s="1">
        <f t="shared" si="101"/>
        <v>19</v>
      </c>
      <c r="M45" t="s">
        <v>36</v>
      </c>
      <c r="N45" s="4" t="s">
        <v>103</v>
      </c>
      <c r="BE45">
        <f t="shared" si="59"/>
        <v>1</v>
      </c>
      <c r="BF45">
        <f t="shared" ref="BF45:CA45" si="102">IF(BF19=1,1,-0.2)</f>
        <v>1</v>
      </c>
      <c r="BG45">
        <f t="shared" si="102"/>
        <v>-0.2</v>
      </c>
      <c r="BH45">
        <f t="shared" si="102"/>
        <v>-0.2</v>
      </c>
      <c r="BI45">
        <f t="shared" si="102"/>
        <v>-0.2</v>
      </c>
      <c r="BJ45">
        <f t="shared" si="102"/>
        <v>-0.2</v>
      </c>
      <c r="BK45">
        <f t="shared" si="102"/>
        <v>-0.2</v>
      </c>
      <c r="BL45">
        <f t="shared" si="102"/>
        <v>1</v>
      </c>
      <c r="BM45">
        <f t="shared" si="102"/>
        <v>-0.2</v>
      </c>
      <c r="BN45">
        <f t="shared" si="102"/>
        <v>1</v>
      </c>
      <c r="BO45">
        <f t="shared" si="102"/>
        <v>1</v>
      </c>
      <c r="BP45">
        <f t="shared" si="102"/>
        <v>-0.2</v>
      </c>
      <c r="BQ45">
        <f t="shared" si="102"/>
        <v>1</v>
      </c>
      <c r="BR45">
        <f t="shared" si="102"/>
        <v>1</v>
      </c>
      <c r="BS45">
        <f t="shared" si="102"/>
        <v>-0.2</v>
      </c>
      <c r="BT45">
        <f t="shared" si="102"/>
        <v>-0.2</v>
      </c>
      <c r="BU45">
        <f t="shared" si="102"/>
        <v>1</v>
      </c>
      <c r="BV45">
        <f t="shared" si="102"/>
        <v>-0.2</v>
      </c>
      <c r="BW45">
        <f t="shared" si="102"/>
        <v>1</v>
      </c>
      <c r="BX45">
        <f t="shared" si="102"/>
        <v>1</v>
      </c>
      <c r="BY45">
        <f t="shared" si="102"/>
        <v>1</v>
      </c>
      <c r="BZ45">
        <f t="shared" si="102"/>
        <v>-0.2</v>
      </c>
      <c r="CA45">
        <f t="shared" si="102"/>
        <v>-0.2</v>
      </c>
      <c r="CC45" s="3">
        <f t="shared" si="54"/>
        <v>8.6000000000000014</v>
      </c>
      <c r="CG45">
        <f t="shared" si="55"/>
        <v>-0.33</v>
      </c>
      <c r="CH45">
        <f t="shared" si="55"/>
        <v>-0.33</v>
      </c>
      <c r="CI45">
        <f t="shared" si="55"/>
        <v>-0.33</v>
      </c>
      <c r="CJ45">
        <f t="shared" si="55"/>
        <v>1</v>
      </c>
      <c r="CK45">
        <f t="shared" si="55"/>
        <v>1</v>
      </c>
      <c r="CL45">
        <f t="shared" si="55"/>
        <v>1</v>
      </c>
      <c r="CM45">
        <f t="shared" si="55"/>
        <v>-0.33</v>
      </c>
      <c r="CN45">
        <f t="shared" si="55"/>
        <v>-0.33</v>
      </c>
      <c r="CO45">
        <f t="shared" si="55"/>
        <v>-0.33</v>
      </c>
      <c r="CP45">
        <f t="shared" si="55"/>
        <v>1</v>
      </c>
      <c r="CQ45">
        <f t="shared" si="55"/>
        <v>1</v>
      </c>
      <c r="CR45">
        <f t="shared" si="55"/>
        <v>-0.33</v>
      </c>
      <c r="CS45">
        <f t="shared" ref="CS45:DC45" si="103">IF(CS19=1,1,-0.33)</f>
        <v>1</v>
      </c>
      <c r="CT45">
        <f t="shared" si="103"/>
        <v>1</v>
      </c>
      <c r="CU45">
        <f t="shared" si="103"/>
        <v>-0.33</v>
      </c>
      <c r="CV45">
        <f t="shared" si="103"/>
        <v>1</v>
      </c>
      <c r="CW45">
        <f t="shared" si="103"/>
        <v>1</v>
      </c>
      <c r="CX45">
        <f t="shared" si="103"/>
        <v>-0.33</v>
      </c>
      <c r="CY45">
        <f t="shared" si="103"/>
        <v>-0.33</v>
      </c>
      <c r="CZ45">
        <f t="shared" si="103"/>
        <v>1</v>
      </c>
      <c r="DA45">
        <f t="shared" si="103"/>
        <v>1</v>
      </c>
      <c r="DB45">
        <f t="shared" si="103"/>
        <v>1</v>
      </c>
      <c r="DC45">
        <f t="shared" si="103"/>
        <v>-0.33</v>
      </c>
      <c r="DE45" s="3">
        <f t="shared" si="57"/>
        <v>8.3699999999999992</v>
      </c>
    </row>
    <row r="46" spans="6:109" ht="16" x14ac:dyDescent="0.15">
      <c r="F46" t="s">
        <v>96</v>
      </c>
      <c r="G46" s="1">
        <f>COUNTIF($Y$2:$Y$22, G28)</f>
        <v>9</v>
      </c>
      <c r="H46" s="1">
        <f>COUNTIF($Y$2:$Y$22, H28)</f>
        <v>0</v>
      </c>
      <c r="I46" s="1">
        <f t="shared" ref="I46:L46" si="104">COUNTIF($Y$2:$Y$22, I28)</f>
        <v>0</v>
      </c>
      <c r="J46" s="1">
        <f t="shared" si="104"/>
        <v>11</v>
      </c>
      <c r="K46" s="1">
        <f t="shared" si="104"/>
        <v>0</v>
      </c>
      <c r="L46" s="1">
        <f t="shared" si="104"/>
        <v>0</v>
      </c>
      <c r="M46" t="s">
        <v>34</v>
      </c>
      <c r="N46" s="4" t="s">
        <v>103</v>
      </c>
      <c r="BE46">
        <f t="shared" si="59"/>
        <v>1</v>
      </c>
      <c r="BF46">
        <f t="shared" ref="BF46:CA46" si="105">IF(BF20=1,1,-0.2)</f>
        <v>-0.2</v>
      </c>
      <c r="BG46">
        <f t="shared" si="105"/>
        <v>-0.2</v>
      </c>
      <c r="BH46">
        <f t="shared" si="105"/>
        <v>1</v>
      </c>
      <c r="BI46">
        <f t="shared" si="105"/>
        <v>1</v>
      </c>
      <c r="BJ46">
        <f t="shared" si="105"/>
        <v>-0.2</v>
      </c>
      <c r="BK46">
        <f t="shared" si="105"/>
        <v>1</v>
      </c>
      <c r="BL46">
        <f t="shared" si="105"/>
        <v>1</v>
      </c>
      <c r="BM46">
        <f t="shared" si="105"/>
        <v>1</v>
      </c>
      <c r="BN46">
        <f t="shared" si="105"/>
        <v>1</v>
      </c>
      <c r="BO46">
        <f t="shared" si="105"/>
        <v>1</v>
      </c>
      <c r="BP46">
        <f t="shared" si="105"/>
        <v>1</v>
      </c>
      <c r="BQ46">
        <f t="shared" si="105"/>
        <v>1</v>
      </c>
      <c r="BR46">
        <f t="shared" si="105"/>
        <v>1</v>
      </c>
      <c r="BS46">
        <f t="shared" si="105"/>
        <v>-0.2</v>
      </c>
      <c r="BT46">
        <f t="shared" si="105"/>
        <v>-0.2</v>
      </c>
      <c r="BU46">
        <f t="shared" si="105"/>
        <v>1</v>
      </c>
      <c r="BV46">
        <f t="shared" si="105"/>
        <v>-0.2</v>
      </c>
      <c r="BW46">
        <f t="shared" si="105"/>
        <v>1</v>
      </c>
      <c r="BX46">
        <f t="shared" si="105"/>
        <v>1</v>
      </c>
      <c r="BY46">
        <f t="shared" si="105"/>
        <v>1</v>
      </c>
      <c r="BZ46">
        <f t="shared" si="105"/>
        <v>-0.2</v>
      </c>
      <c r="CA46">
        <f t="shared" si="105"/>
        <v>1</v>
      </c>
      <c r="CC46" s="3">
        <f t="shared" si="54"/>
        <v>14.600000000000003</v>
      </c>
      <c r="CG46">
        <f t="shared" si="55"/>
        <v>-0.33</v>
      </c>
      <c r="CH46">
        <f t="shared" si="55"/>
        <v>1</v>
      </c>
      <c r="CI46">
        <f t="shared" si="55"/>
        <v>-0.33</v>
      </c>
      <c r="CJ46">
        <f t="shared" si="55"/>
        <v>1</v>
      </c>
      <c r="CK46">
        <f t="shared" si="55"/>
        <v>1</v>
      </c>
      <c r="CL46">
        <f t="shared" si="55"/>
        <v>-0.33</v>
      </c>
      <c r="CM46">
        <f t="shared" si="55"/>
        <v>1</v>
      </c>
      <c r="CN46">
        <f t="shared" si="55"/>
        <v>1</v>
      </c>
      <c r="CO46">
        <f t="shared" si="55"/>
        <v>1</v>
      </c>
      <c r="CP46">
        <f t="shared" si="55"/>
        <v>1</v>
      </c>
      <c r="CQ46">
        <f t="shared" si="55"/>
        <v>-0.33</v>
      </c>
      <c r="CR46">
        <f t="shared" si="55"/>
        <v>1</v>
      </c>
      <c r="CS46">
        <f t="shared" ref="CS46:DC46" si="106">IF(CS20=1,1,-0.33)</f>
        <v>-0.33</v>
      </c>
      <c r="CT46">
        <f t="shared" si="106"/>
        <v>1</v>
      </c>
      <c r="CU46">
        <f t="shared" si="106"/>
        <v>-0.33</v>
      </c>
      <c r="CV46">
        <f t="shared" si="106"/>
        <v>1</v>
      </c>
      <c r="CW46">
        <f t="shared" si="106"/>
        <v>1</v>
      </c>
      <c r="CX46">
        <f t="shared" si="106"/>
        <v>-0.33</v>
      </c>
      <c r="CY46">
        <f t="shared" si="106"/>
        <v>1</v>
      </c>
      <c r="CZ46">
        <f t="shared" si="106"/>
        <v>1</v>
      </c>
      <c r="DA46">
        <f t="shared" si="106"/>
        <v>1</v>
      </c>
      <c r="DB46">
        <f t="shared" si="106"/>
        <v>-0.33</v>
      </c>
      <c r="DC46">
        <f t="shared" si="106"/>
        <v>1</v>
      </c>
      <c r="DE46" s="3">
        <f t="shared" si="57"/>
        <v>12.36</v>
      </c>
    </row>
    <row r="47" spans="6:109" ht="16" x14ac:dyDescent="0.15">
      <c r="F47" t="s">
        <v>97</v>
      </c>
      <c r="G47" s="1">
        <f>COUNTIF($Z$2:$Z$22, G28)</f>
        <v>0</v>
      </c>
      <c r="H47" s="1">
        <f>COUNTIF($Z$2:$Z$22, H28)</f>
        <v>0</v>
      </c>
      <c r="I47" s="1">
        <f t="shared" ref="I47:L47" si="107">COUNTIF($Z$2:$Z$22, I28)</f>
        <v>17</v>
      </c>
      <c r="J47" s="1">
        <f t="shared" si="107"/>
        <v>3</v>
      </c>
      <c r="K47" s="1">
        <f t="shared" si="107"/>
        <v>0</v>
      </c>
      <c r="L47" s="1">
        <f t="shared" si="107"/>
        <v>0</v>
      </c>
      <c r="M47" t="s">
        <v>32</v>
      </c>
      <c r="N47" s="4" t="s">
        <v>103</v>
      </c>
      <c r="BE47">
        <f t="shared" si="59"/>
        <v>-0.2</v>
      </c>
      <c r="BF47">
        <f t="shared" ref="BF47:CA47" si="108">IF(BF21=1,1,-0.2)</f>
        <v>1</v>
      </c>
      <c r="BG47">
        <f t="shared" si="108"/>
        <v>-0.2</v>
      </c>
      <c r="BH47">
        <f t="shared" si="108"/>
        <v>-0.2</v>
      </c>
      <c r="BI47">
        <f t="shared" si="108"/>
        <v>1</v>
      </c>
      <c r="BJ47">
        <f t="shared" si="108"/>
        <v>-0.2</v>
      </c>
      <c r="BK47">
        <f t="shared" si="108"/>
        <v>-0.2</v>
      </c>
      <c r="BL47">
        <f t="shared" si="108"/>
        <v>-0.2</v>
      </c>
      <c r="BM47">
        <f t="shared" si="108"/>
        <v>1</v>
      </c>
      <c r="BN47">
        <f t="shared" si="108"/>
        <v>1</v>
      </c>
      <c r="BO47">
        <f t="shared" si="108"/>
        <v>-0.2</v>
      </c>
      <c r="BP47">
        <f t="shared" si="108"/>
        <v>-0.2</v>
      </c>
      <c r="BQ47">
        <f t="shared" si="108"/>
        <v>-0.2</v>
      </c>
      <c r="BR47">
        <f t="shared" si="108"/>
        <v>-0.2</v>
      </c>
      <c r="BS47">
        <f t="shared" si="108"/>
        <v>-0.2</v>
      </c>
      <c r="BT47">
        <f t="shared" si="108"/>
        <v>-0.2</v>
      </c>
      <c r="BU47">
        <f t="shared" si="108"/>
        <v>1</v>
      </c>
      <c r="BV47">
        <f t="shared" si="108"/>
        <v>-0.2</v>
      </c>
      <c r="BW47">
        <f t="shared" si="108"/>
        <v>1</v>
      </c>
      <c r="BX47">
        <f t="shared" si="108"/>
        <v>1</v>
      </c>
      <c r="BY47">
        <f t="shared" si="108"/>
        <v>1</v>
      </c>
      <c r="BZ47">
        <f t="shared" si="108"/>
        <v>-0.2</v>
      </c>
      <c r="CA47">
        <f t="shared" si="108"/>
        <v>1</v>
      </c>
      <c r="CC47" s="3">
        <f t="shared" si="54"/>
        <v>6.1999999999999993</v>
      </c>
      <c r="CG47">
        <f t="shared" si="55"/>
        <v>1</v>
      </c>
      <c r="CH47">
        <f t="shared" si="55"/>
        <v>1</v>
      </c>
      <c r="CI47">
        <f t="shared" si="55"/>
        <v>1</v>
      </c>
      <c r="CJ47">
        <f t="shared" si="55"/>
        <v>-0.33</v>
      </c>
      <c r="CK47">
        <f t="shared" si="55"/>
        <v>1</v>
      </c>
      <c r="CL47">
        <f t="shared" si="55"/>
        <v>1</v>
      </c>
      <c r="CM47">
        <f t="shared" si="55"/>
        <v>1</v>
      </c>
      <c r="CN47">
        <f t="shared" si="55"/>
        <v>1</v>
      </c>
      <c r="CO47">
        <f t="shared" si="55"/>
        <v>1</v>
      </c>
      <c r="CP47">
        <f t="shared" si="55"/>
        <v>1</v>
      </c>
      <c r="CQ47">
        <f t="shared" si="55"/>
        <v>-0.33</v>
      </c>
      <c r="CR47">
        <f t="shared" si="55"/>
        <v>1</v>
      </c>
      <c r="CS47">
        <f t="shared" ref="CS47:DC47" si="109">IF(CS21=1,1,-0.33)</f>
        <v>1</v>
      </c>
      <c r="CT47">
        <f t="shared" si="109"/>
        <v>1</v>
      </c>
      <c r="CU47">
        <f t="shared" si="109"/>
        <v>-0.33</v>
      </c>
      <c r="CV47">
        <f t="shared" si="109"/>
        <v>1</v>
      </c>
      <c r="CW47">
        <f t="shared" si="109"/>
        <v>1</v>
      </c>
      <c r="CX47">
        <f t="shared" si="109"/>
        <v>1</v>
      </c>
      <c r="CY47">
        <f t="shared" si="109"/>
        <v>1</v>
      </c>
      <c r="CZ47">
        <f t="shared" si="109"/>
        <v>1</v>
      </c>
      <c r="DA47">
        <f t="shared" si="109"/>
        <v>1</v>
      </c>
      <c r="DB47">
        <f t="shared" si="109"/>
        <v>-0.33</v>
      </c>
      <c r="DC47">
        <f t="shared" si="109"/>
        <v>1</v>
      </c>
      <c r="DE47" s="3">
        <f t="shared" si="57"/>
        <v>17.68</v>
      </c>
    </row>
    <row r="48" spans="6:109" ht="16" x14ac:dyDescent="0.15">
      <c r="F48" t="s">
        <v>98</v>
      </c>
      <c r="G48" s="1">
        <f>COUNTIF($AA$2:$AA$22, G28)</f>
        <v>0</v>
      </c>
      <c r="H48" s="1">
        <f>COUNTIF($AA$2:$AA$22, H28)</f>
        <v>0</v>
      </c>
      <c r="I48" s="1">
        <f t="shared" ref="I48:L48" si="110">COUNTIF($AA$2:$AA$22, I28)</f>
        <v>0</v>
      </c>
      <c r="J48" s="1">
        <f t="shared" si="110"/>
        <v>0</v>
      </c>
      <c r="K48" s="1">
        <f t="shared" si="110"/>
        <v>19</v>
      </c>
      <c r="L48" s="1">
        <f t="shared" si="110"/>
        <v>1</v>
      </c>
      <c r="M48" t="s">
        <v>35</v>
      </c>
      <c r="N48" s="4" t="s">
        <v>103</v>
      </c>
      <c r="BE48">
        <f t="shared" si="59"/>
        <v>1</v>
      </c>
      <c r="BF48">
        <f t="shared" ref="BF48:CA48" si="111">IF(BF22=1,1,-0.2)</f>
        <v>-0.2</v>
      </c>
      <c r="BG48">
        <f t="shared" si="111"/>
        <v>-0.2</v>
      </c>
      <c r="BH48">
        <f t="shared" si="111"/>
        <v>1</v>
      </c>
      <c r="BI48">
        <f t="shared" si="111"/>
        <v>-0.2</v>
      </c>
      <c r="BJ48">
        <f t="shared" si="111"/>
        <v>1</v>
      </c>
      <c r="BK48">
        <f t="shared" si="111"/>
        <v>-0.2</v>
      </c>
      <c r="BL48">
        <f t="shared" si="111"/>
        <v>1</v>
      </c>
      <c r="BM48">
        <f t="shared" si="111"/>
        <v>-0.2</v>
      </c>
      <c r="BN48">
        <f t="shared" si="111"/>
        <v>-0.2</v>
      </c>
      <c r="BO48">
        <f t="shared" si="111"/>
        <v>-0.2</v>
      </c>
      <c r="BP48">
        <f t="shared" si="111"/>
        <v>-0.2</v>
      </c>
      <c r="BQ48">
        <f t="shared" si="111"/>
        <v>1</v>
      </c>
      <c r="BR48">
        <f t="shared" si="111"/>
        <v>1</v>
      </c>
      <c r="BS48">
        <f t="shared" si="111"/>
        <v>-0.2</v>
      </c>
      <c r="BT48">
        <f t="shared" si="111"/>
        <v>-0.2</v>
      </c>
      <c r="BU48">
        <f t="shared" si="111"/>
        <v>1</v>
      </c>
      <c r="BV48">
        <f t="shared" si="111"/>
        <v>1</v>
      </c>
      <c r="BW48">
        <f t="shared" si="111"/>
        <v>1</v>
      </c>
      <c r="BX48">
        <f t="shared" si="111"/>
        <v>1</v>
      </c>
      <c r="BY48">
        <f t="shared" si="111"/>
        <v>1</v>
      </c>
      <c r="BZ48">
        <f t="shared" si="111"/>
        <v>-0.2</v>
      </c>
      <c r="CA48">
        <f t="shared" si="111"/>
        <v>-0.2</v>
      </c>
      <c r="CC48" s="3">
        <f t="shared" si="54"/>
        <v>8.6000000000000014</v>
      </c>
      <c r="CG48">
        <f t="shared" si="55"/>
        <v>-0.33</v>
      </c>
      <c r="CH48">
        <f t="shared" si="55"/>
        <v>1</v>
      </c>
      <c r="CI48">
        <f t="shared" si="55"/>
        <v>1</v>
      </c>
      <c r="CJ48">
        <f t="shared" si="55"/>
        <v>1</v>
      </c>
      <c r="CK48">
        <f t="shared" si="55"/>
        <v>-0.33</v>
      </c>
      <c r="CL48">
        <f t="shared" si="55"/>
        <v>1</v>
      </c>
      <c r="CM48">
        <f t="shared" si="55"/>
        <v>-0.33</v>
      </c>
      <c r="CN48">
        <f t="shared" si="55"/>
        <v>1</v>
      </c>
      <c r="CO48">
        <f t="shared" si="55"/>
        <v>1</v>
      </c>
      <c r="CP48">
        <f t="shared" si="55"/>
        <v>-0.33</v>
      </c>
      <c r="CQ48">
        <f t="shared" si="55"/>
        <v>-0.33</v>
      </c>
      <c r="CR48">
        <f t="shared" si="55"/>
        <v>-0.33</v>
      </c>
      <c r="CS48">
        <f t="shared" ref="CS48:DC48" si="112">IF(CS22=1,1,-0.33)</f>
        <v>-0.33</v>
      </c>
      <c r="CT48">
        <f t="shared" si="112"/>
        <v>1</v>
      </c>
      <c r="CU48">
        <f t="shared" si="112"/>
        <v>-0.33</v>
      </c>
      <c r="CV48">
        <f t="shared" si="112"/>
        <v>-0.33</v>
      </c>
      <c r="CW48">
        <f t="shared" si="112"/>
        <v>1</v>
      </c>
      <c r="CX48">
        <f t="shared" si="112"/>
        <v>1</v>
      </c>
      <c r="CY48">
        <f t="shared" si="112"/>
        <v>-0.33</v>
      </c>
      <c r="CZ48">
        <f t="shared" si="112"/>
        <v>1</v>
      </c>
      <c r="DA48">
        <f t="shared" si="112"/>
        <v>-0.33</v>
      </c>
      <c r="DB48">
        <f t="shared" si="112"/>
        <v>-0.33</v>
      </c>
      <c r="DC48">
        <f t="shared" si="112"/>
        <v>-0.33</v>
      </c>
      <c r="DE48" s="3">
        <f t="shared" si="57"/>
        <v>5.7099999999999991</v>
      </c>
    </row>
    <row r="49" spans="5:109" ht="16" x14ac:dyDescent="0.15">
      <c r="F49" t="s">
        <v>99</v>
      </c>
      <c r="G49" s="1">
        <f>COUNTIF($AB$2:$AB$22, G28)</f>
        <v>0</v>
      </c>
      <c r="H49" s="1">
        <f>COUNTIF($AB$2:$AB$22, H28)</f>
        <v>0</v>
      </c>
      <c r="I49" s="1">
        <f t="shared" ref="I49:L49" si="113">COUNTIF($AB$2:$AB$22, I28)</f>
        <v>0</v>
      </c>
      <c r="J49" s="1">
        <f t="shared" si="113"/>
        <v>0</v>
      </c>
      <c r="K49" s="1">
        <f t="shared" si="113"/>
        <v>19</v>
      </c>
      <c r="L49" s="1">
        <f t="shared" si="113"/>
        <v>1</v>
      </c>
      <c r="M49" t="s">
        <v>35</v>
      </c>
      <c r="N49" s="4" t="s">
        <v>103</v>
      </c>
    </row>
    <row r="50" spans="5:109" ht="16" x14ac:dyDescent="0.15">
      <c r="F50" t="s">
        <v>100</v>
      </c>
      <c r="G50" s="1">
        <f>COUNTIF($AC$2:$AC$22, G28)</f>
        <v>5</v>
      </c>
      <c r="H50" s="1">
        <f>COUNTIF($AC$2:$AC$22, H28)</f>
        <v>1</v>
      </c>
      <c r="I50" s="1">
        <f t="shared" ref="I50:L50" si="114">COUNTIF($AC$2:$AC$22, I28)</f>
        <v>4</v>
      </c>
      <c r="J50" s="1">
        <f t="shared" si="114"/>
        <v>10</v>
      </c>
      <c r="K50" s="1">
        <f t="shared" si="114"/>
        <v>0</v>
      </c>
      <c r="L50" s="1">
        <f t="shared" si="114"/>
        <v>0</v>
      </c>
      <c r="M50" t="s">
        <v>34</v>
      </c>
      <c r="N50" s="4" t="s">
        <v>103</v>
      </c>
      <c r="CC50" s="3">
        <f>AVERAGE(CC28:CC48)</f>
        <v>13.280000000000001</v>
      </c>
      <c r="DE50" s="19">
        <f>AVERAGE(DE28:DE48)</f>
        <v>15.086500000000001</v>
      </c>
    </row>
    <row r="51" spans="5:109" ht="16" x14ac:dyDescent="0.15">
      <c r="F51" t="s">
        <v>101</v>
      </c>
      <c r="G51" s="1">
        <f>COUNTIF($AD$2:$AD$22, G28)</f>
        <v>0</v>
      </c>
      <c r="H51" s="1">
        <f>COUNTIF($AD$2:$AD$22, H28)</f>
        <v>13</v>
      </c>
      <c r="I51" s="1">
        <f t="shared" ref="I51:L51" si="115">COUNTIF($AD$2:$AD$22, I28)</f>
        <v>1</v>
      </c>
      <c r="J51" s="1">
        <f t="shared" si="115"/>
        <v>1</v>
      </c>
      <c r="K51" s="1">
        <f t="shared" si="115"/>
        <v>5</v>
      </c>
      <c r="L51" s="1">
        <f t="shared" si="115"/>
        <v>0</v>
      </c>
      <c r="M51" t="s">
        <v>31</v>
      </c>
      <c r="N51" s="4" t="s">
        <v>103</v>
      </c>
    </row>
    <row r="54" spans="5:109" x14ac:dyDescent="0.15">
      <c r="L54" t="s">
        <v>130</v>
      </c>
      <c r="M54" t="s">
        <v>131</v>
      </c>
    </row>
    <row r="56" spans="5:109" x14ac:dyDescent="0.15">
      <c r="E56" s="28" t="s">
        <v>76</v>
      </c>
      <c r="F56" s="28"/>
      <c r="CC56" s="24" t="s">
        <v>140</v>
      </c>
      <c r="CD56" s="24"/>
      <c r="CE56" s="24"/>
      <c r="CF56" s="24"/>
      <c r="CI56" s="24" t="s">
        <v>116</v>
      </c>
      <c r="CJ56" s="24"/>
      <c r="CK56" s="24"/>
      <c r="CL56" s="24"/>
    </row>
    <row r="57" spans="5:109" x14ac:dyDescent="0.15">
      <c r="G57" t="s">
        <v>37</v>
      </c>
      <c r="H57" t="s">
        <v>31</v>
      </c>
      <c r="I57" t="s">
        <v>34</v>
      </c>
      <c r="J57" t="s">
        <v>35</v>
      </c>
      <c r="CC57" s="24" t="s">
        <v>109</v>
      </c>
      <c r="CD57" s="24"/>
      <c r="CE57" s="24" t="s">
        <v>110</v>
      </c>
      <c r="CF57" s="24"/>
      <c r="CI57" s="24" t="s">
        <v>109</v>
      </c>
      <c r="CJ57" s="24"/>
      <c r="CK57" s="24" t="s">
        <v>110</v>
      </c>
      <c r="CL57" s="24"/>
    </row>
    <row r="58" spans="5:109" ht="16" x14ac:dyDescent="0.15">
      <c r="F58" t="s">
        <v>79</v>
      </c>
      <c r="G58" s="1">
        <f>COUNTIF($AF$2:$AF$22, G57)</f>
        <v>11</v>
      </c>
      <c r="H58" s="1">
        <f t="shared" ref="H58:J58" si="116">COUNTIF($AF$2:$AF$22, H57)</f>
        <v>9</v>
      </c>
      <c r="I58" s="1">
        <f t="shared" si="116"/>
        <v>0</v>
      </c>
      <c r="J58" s="1">
        <f t="shared" si="116"/>
        <v>0</v>
      </c>
      <c r="K58" t="s">
        <v>37</v>
      </c>
      <c r="L58" s="4" t="s">
        <v>103</v>
      </c>
      <c r="CC58" s="20">
        <v>21</v>
      </c>
      <c r="CD58" s="21">
        <f>CC58/23</f>
        <v>0.91304347826086951</v>
      </c>
      <c r="CE58" s="20">
        <v>22</v>
      </c>
      <c r="CF58" s="22">
        <v>0.95652173913043481</v>
      </c>
      <c r="CI58" s="20">
        <v>20.6</v>
      </c>
      <c r="CJ58" s="21">
        <f>CI58/23</f>
        <v>0.89565217391304353</v>
      </c>
      <c r="CK58" s="20">
        <v>21.67</v>
      </c>
      <c r="CL58" s="22">
        <f>CK58/23</f>
        <v>0.94217391304347831</v>
      </c>
    </row>
    <row r="59" spans="5:109" ht="16" x14ac:dyDescent="0.15">
      <c r="F59" t="s">
        <v>80</v>
      </c>
      <c r="G59" s="1">
        <f>COUNTIF($AG$2:$AG$22, G57)</f>
        <v>1</v>
      </c>
      <c r="H59" s="1">
        <f t="shared" ref="H59:J59" si="117">COUNTIF($AG$2:$AG$22, H57)</f>
        <v>14</v>
      </c>
      <c r="I59" s="1">
        <f t="shared" si="117"/>
        <v>0</v>
      </c>
      <c r="J59" s="1">
        <f t="shared" si="117"/>
        <v>5</v>
      </c>
      <c r="K59" t="s">
        <v>31</v>
      </c>
      <c r="L59" s="4" t="s">
        <v>103</v>
      </c>
      <c r="CC59" s="20">
        <v>14</v>
      </c>
      <c r="CD59" s="21">
        <f t="shared" ref="CD59:CD77" si="118">CC59/23</f>
        <v>0.60869565217391308</v>
      </c>
      <c r="CE59" s="20">
        <v>13</v>
      </c>
      <c r="CF59" s="22">
        <v>0.56521739130434778</v>
      </c>
      <c r="CI59" s="20">
        <v>12.200000000000003</v>
      </c>
      <c r="CJ59" s="21">
        <f t="shared" ref="CJ59:CJ77" si="119">CI59/23</f>
        <v>0.53043478260869581</v>
      </c>
      <c r="CK59" s="20">
        <v>9.6999999999999993</v>
      </c>
      <c r="CL59" s="22">
        <f t="shared" ref="CL59:CL77" si="120">CK59/23</f>
        <v>0.42173913043478256</v>
      </c>
    </row>
    <row r="60" spans="5:109" ht="16" x14ac:dyDescent="0.15">
      <c r="F60" t="s">
        <v>81</v>
      </c>
      <c r="G60" s="1">
        <f>COUNTIF($AH$2:$AH$22, G57)</f>
        <v>0</v>
      </c>
      <c r="H60" s="1">
        <f t="shared" ref="H60:J60" si="121">COUNTIF($AH$2:$AH$22, H57)</f>
        <v>4</v>
      </c>
      <c r="I60" s="1">
        <f t="shared" si="121"/>
        <v>1</v>
      </c>
      <c r="J60" s="1">
        <f t="shared" si="121"/>
        <v>15</v>
      </c>
      <c r="K60" t="s">
        <v>35</v>
      </c>
      <c r="L60" s="4" t="s">
        <v>103</v>
      </c>
      <c r="CC60" s="20">
        <v>13</v>
      </c>
      <c r="CD60" s="21">
        <f t="shared" si="118"/>
        <v>0.56521739130434778</v>
      </c>
      <c r="CE60" s="20">
        <v>15</v>
      </c>
      <c r="CF60" s="22">
        <v>0.65217391304347827</v>
      </c>
      <c r="CI60" s="20">
        <v>11</v>
      </c>
      <c r="CJ60" s="21">
        <f t="shared" si="119"/>
        <v>0.47826086956521741</v>
      </c>
      <c r="CK60" s="20">
        <v>12.36</v>
      </c>
      <c r="CL60" s="22">
        <f t="shared" si="120"/>
        <v>0.53739130434782612</v>
      </c>
    </row>
    <row r="61" spans="5:109" ht="16" x14ac:dyDescent="0.15">
      <c r="F61" t="s">
        <v>82</v>
      </c>
      <c r="G61" s="1">
        <f>COUNTIF($AI$2:$AI$22, G57)</f>
        <v>18</v>
      </c>
      <c r="H61" s="1">
        <f t="shared" ref="H61:J61" si="122">COUNTIF($AI$2:$AI$22, H57)</f>
        <v>2</v>
      </c>
      <c r="I61" s="1">
        <f t="shared" si="122"/>
        <v>0</v>
      </c>
      <c r="J61" s="1">
        <f t="shared" si="122"/>
        <v>0</v>
      </c>
      <c r="K61" t="s">
        <v>37</v>
      </c>
      <c r="L61" s="4" t="s">
        <v>103</v>
      </c>
      <c r="CC61" s="20">
        <v>14</v>
      </c>
      <c r="CD61" s="21">
        <f t="shared" si="118"/>
        <v>0.60869565217391308</v>
      </c>
      <c r="CE61" s="20">
        <v>18</v>
      </c>
      <c r="CF61" s="22">
        <v>0.78260869565217395</v>
      </c>
      <c r="CI61" s="20">
        <v>12.2</v>
      </c>
      <c r="CJ61" s="21">
        <f t="shared" si="119"/>
        <v>0.53043478260869559</v>
      </c>
      <c r="CK61" s="20">
        <v>16.350000000000001</v>
      </c>
      <c r="CL61" s="22">
        <f t="shared" si="120"/>
        <v>0.71086956521739142</v>
      </c>
    </row>
    <row r="62" spans="5:109" ht="16" x14ac:dyDescent="0.15">
      <c r="F62" t="s">
        <v>83</v>
      </c>
      <c r="G62" s="1">
        <f>COUNTIF($AJ$2:$AJ$22, G57)</f>
        <v>18</v>
      </c>
      <c r="H62" s="1">
        <f t="shared" ref="H62:J62" si="123">COUNTIF($AJ$2:$AJ$22, H57)</f>
        <v>1</v>
      </c>
      <c r="I62" s="1">
        <f t="shared" si="123"/>
        <v>0</v>
      </c>
      <c r="J62" s="1">
        <f t="shared" si="123"/>
        <v>1</v>
      </c>
      <c r="K62" t="s">
        <v>37</v>
      </c>
      <c r="L62" s="4" t="s">
        <v>103</v>
      </c>
      <c r="CC62" s="20">
        <v>15</v>
      </c>
      <c r="CD62" s="21">
        <f t="shared" si="118"/>
        <v>0.65217391304347827</v>
      </c>
      <c r="CE62" s="20">
        <v>17</v>
      </c>
      <c r="CF62" s="22">
        <v>0.73913043478260865</v>
      </c>
      <c r="CI62" s="20">
        <v>13.399999999999999</v>
      </c>
      <c r="CJ62" s="21">
        <f t="shared" si="119"/>
        <v>0.58260869565217388</v>
      </c>
      <c r="CK62" s="20">
        <v>15.02</v>
      </c>
      <c r="CL62" s="22">
        <f t="shared" si="120"/>
        <v>0.6530434782608695</v>
      </c>
    </row>
    <row r="63" spans="5:109" ht="16" x14ac:dyDescent="0.15">
      <c r="F63" t="s">
        <v>84</v>
      </c>
      <c r="G63" s="1">
        <f>COUNTIF($AK$2:$AK$22, G57)</f>
        <v>7</v>
      </c>
      <c r="H63" s="1">
        <f t="shared" ref="H63:J63" si="124">COUNTIF($AK$2:$AK$22, H57)</f>
        <v>13</v>
      </c>
      <c r="I63" s="1">
        <f t="shared" si="124"/>
        <v>0</v>
      </c>
      <c r="J63" s="1">
        <f t="shared" si="124"/>
        <v>0</v>
      </c>
      <c r="K63" t="s">
        <v>31</v>
      </c>
      <c r="L63" s="4" t="s">
        <v>103</v>
      </c>
      <c r="CC63" s="20">
        <v>19</v>
      </c>
      <c r="CD63" s="21">
        <f t="shared" si="118"/>
        <v>0.82608695652173914</v>
      </c>
      <c r="CE63" s="20">
        <v>21</v>
      </c>
      <c r="CF63" s="22">
        <v>0.91304347826086951</v>
      </c>
      <c r="CI63" s="20">
        <v>18.200000000000003</v>
      </c>
      <c r="CJ63" s="21">
        <f t="shared" si="119"/>
        <v>0.79130434782608705</v>
      </c>
      <c r="CK63" s="20">
        <v>20.340000000000003</v>
      </c>
      <c r="CL63" s="22">
        <f t="shared" si="120"/>
        <v>0.88434782608695672</v>
      </c>
    </row>
    <row r="64" spans="5:109" ht="16" x14ac:dyDescent="0.15">
      <c r="F64" t="s">
        <v>85</v>
      </c>
      <c r="G64" s="1">
        <f>COUNTIF($AL$2:$AL$22, G57)</f>
        <v>1</v>
      </c>
      <c r="H64" s="1">
        <f t="shared" ref="H64:J64" si="125">COUNTIF($AL$2:$AL$22, H57)</f>
        <v>16</v>
      </c>
      <c r="I64" s="1">
        <f t="shared" si="125"/>
        <v>2</v>
      </c>
      <c r="J64" s="1">
        <f t="shared" si="125"/>
        <v>1</v>
      </c>
      <c r="K64" t="s">
        <v>31</v>
      </c>
      <c r="L64" s="4" t="s">
        <v>103</v>
      </c>
      <c r="CC64" s="20">
        <v>12</v>
      </c>
      <c r="CD64" s="21">
        <f t="shared" si="118"/>
        <v>0.52173913043478259</v>
      </c>
      <c r="CE64" s="20">
        <v>13</v>
      </c>
      <c r="CF64" s="22">
        <v>0.56521739130434778</v>
      </c>
      <c r="CI64" s="20">
        <v>9.7999999999999989</v>
      </c>
      <c r="CJ64" s="21">
        <f t="shared" si="119"/>
        <v>0.42608695652173906</v>
      </c>
      <c r="CK64" s="20">
        <v>9.6999999999999993</v>
      </c>
      <c r="CL64" s="22">
        <f t="shared" si="120"/>
        <v>0.42173913043478256</v>
      </c>
    </row>
    <row r="65" spans="6:90" ht="16" x14ac:dyDescent="0.15">
      <c r="F65" t="s">
        <v>86</v>
      </c>
      <c r="G65" s="1">
        <f>COUNTIF($AM$2:$AM$22, G57)</f>
        <v>19</v>
      </c>
      <c r="H65" s="1">
        <f t="shared" ref="H65:J65" si="126">COUNTIF($AM$2:$AM$22, H57)</f>
        <v>1</v>
      </c>
      <c r="I65" s="1">
        <f t="shared" si="126"/>
        <v>0</v>
      </c>
      <c r="J65" s="1">
        <f t="shared" si="126"/>
        <v>0</v>
      </c>
      <c r="K65" t="s">
        <v>37</v>
      </c>
      <c r="L65" s="4" t="s">
        <v>103</v>
      </c>
      <c r="CC65" s="20">
        <v>13</v>
      </c>
      <c r="CD65" s="21">
        <f t="shared" si="118"/>
        <v>0.56521739130434778</v>
      </c>
      <c r="CE65" s="20">
        <v>17</v>
      </c>
      <c r="CF65" s="22">
        <v>0.73913043478260865</v>
      </c>
      <c r="CI65" s="20">
        <v>11</v>
      </c>
      <c r="CJ65" s="21">
        <f t="shared" si="119"/>
        <v>0.47826086956521741</v>
      </c>
      <c r="CK65" s="20">
        <v>15.02</v>
      </c>
      <c r="CL65" s="22">
        <f t="shared" si="120"/>
        <v>0.6530434782608695</v>
      </c>
    </row>
    <row r="66" spans="6:90" ht="16" x14ac:dyDescent="0.15">
      <c r="F66" t="s">
        <v>87</v>
      </c>
      <c r="G66" s="1">
        <f>COUNTIF($AN$2:$AN$22, G57)</f>
        <v>1</v>
      </c>
      <c r="H66" s="1">
        <f t="shared" ref="H66:J66" si="127">COUNTIF($AN$2:$AN$22, H57)</f>
        <v>10</v>
      </c>
      <c r="I66" s="1">
        <f t="shared" si="127"/>
        <v>3</v>
      </c>
      <c r="J66" s="1">
        <f t="shared" si="127"/>
        <v>6</v>
      </c>
      <c r="K66" t="s">
        <v>31</v>
      </c>
      <c r="L66" s="4" t="s">
        <v>103</v>
      </c>
      <c r="CC66" s="20">
        <v>19</v>
      </c>
      <c r="CD66" s="21">
        <f t="shared" si="118"/>
        <v>0.82608695652173914</v>
      </c>
      <c r="CE66" s="20">
        <v>21</v>
      </c>
      <c r="CF66" s="22">
        <v>0.91304347826086951</v>
      </c>
      <c r="CI66" s="20">
        <v>18.200000000000003</v>
      </c>
      <c r="CJ66" s="21">
        <f t="shared" si="119"/>
        <v>0.79130434782608705</v>
      </c>
      <c r="CK66" s="20">
        <v>20.340000000000003</v>
      </c>
      <c r="CL66" s="22">
        <f t="shared" si="120"/>
        <v>0.88434782608695672</v>
      </c>
    </row>
    <row r="67" spans="6:90" ht="16" x14ac:dyDescent="0.15">
      <c r="F67" t="s">
        <v>88</v>
      </c>
      <c r="G67" s="1">
        <f>COUNTIF($AO$2:$AO$22, G57)</f>
        <v>18</v>
      </c>
      <c r="H67" s="1">
        <f t="shared" ref="H67:J67" si="128">COUNTIF($AO$2:$AO$22, H57)</f>
        <v>1</v>
      </c>
      <c r="I67" s="1">
        <f t="shared" si="128"/>
        <v>1</v>
      </c>
      <c r="J67" s="1">
        <f t="shared" si="128"/>
        <v>0</v>
      </c>
      <c r="K67" t="s">
        <v>37</v>
      </c>
      <c r="L67" s="4" t="s">
        <v>103</v>
      </c>
      <c r="CC67" s="20">
        <v>19</v>
      </c>
      <c r="CD67" s="21">
        <f t="shared" si="118"/>
        <v>0.82608695652173914</v>
      </c>
      <c r="CE67" s="20">
        <v>20</v>
      </c>
      <c r="CF67" s="22">
        <v>0.86956521739130432</v>
      </c>
      <c r="CI67" s="20">
        <v>18.2</v>
      </c>
      <c r="CJ67" s="21">
        <f t="shared" si="119"/>
        <v>0.79130434782608694</v>
      </c>
      <c r="CK67" s="20">
        <v>19.009999999999998</v>
      </c>
      <c r="CL67" s="22">
        <f t="shared" si="120"/>
        <v>0.8265217391304347</v>
      </c>
    </row>
    <row r="68" spans="6:90" ht="16" x14ac:dyDescent="0.15">
      <c r="F68" t="s">
        <v>89</v>
      </c>
      <c r="G68" s="1">
        <f>COUNTIF($AP$2:$AP$22, G57)</f>
        <v>4</v>
      </c>
      <c r="H68" s="1">
        <f t="shared" ref="H68:J68" si="129">COUNTIF($AP$2:$AP$22, H57)</f>
        <v>14</v>
      </c>
      <c r="I68" s="1">
        <f t="shared" si="129"/>
        <v>1</v>
      </c>
      <c r="J68" s="1">
        <f t="shared" si="129"/>
        <v>1</v>
      </c>
      <c r="K68" t="s">
        <v>31</v>
      </c>
      <c r="L68" s="4" t="s">
        <v>103</v>
      </c>
      <c r="CC68" s="20">
        <v>13</v>
      </c>
      <c r="CD68" s="21">
        <f t="shared" si="118"/>
        <v>0.56521739130434778</v>
      </c>
      <c r="CE68" s="20">
        <v>16</v>
      </c>
      <c r="CF68" s="22">
        <v>0.69565217391304346</v>
      </c>
      <c r="CI68" s="20">
        <v>11</v>
      </c>
      <c r="CJ68" s="21">
        <f t="shared" si="119"/>
        <v>0.47826086956521741</v>
      </c>
      <c r="CK68" s="20">
        <v>13.69</v>
      </c>
      <c r="CL68" s="22">
        <f t="shared" si="120"/>
        <v>0.59521739130434781</v>
      </c>
    </row>
    <row r="69" spans="6:90" ht="16" x14ac:dyDescent="0.15">
      <c r="F69" t="s">
        <v>90</v>
      </c>
      <c r="G69" s="1">
        <f>COUNTIF($AQ$2:$AQ$22, G57)</f>
        <v>2</v>
      </c>
      <c r="H69" s="1">
        <f t="shared" ref="H69:J69" si="130">COUNTIF($AQ$2:$AQ$22, H57)</f>
        <v>14</v>
      </c>
      <c r="I69" s="1">
        <f t="shared" si="130"/>
        <v>2</v>
      </c>
      <c r="J69" s="1">
        <f t="shared" si="130"/>
        <v>2</v>
      </c>
      <c r="K69" t="s">
        <v>31</v>
      </c>
      <c r="L69" s="4" t="s">
        <v>103</v>
      </c>
      <c r="CC69" s="20">
        <v>14</v>
      </c>
      <c r="CD69" s="21">
        <f t="shared" si="118"/>
        <v>0.60869565217391308</v>
      </c>
      <c r="CE69" s="20">
        <v>17</v>
      </c>
      <c r="CF69" s="22">
        <v>0.73913043478260865</v>
      </c>
      <c r="CI69" s="20">
        <v>12.200000000000001</v>
      </c>
      <c r="CJ69" s="21">
        <f t="shared" si="119"/>
        <v>0.5304347826086957</v>
      </c>
      <c r="CK69" s="20">
        <v>15.02</v>
      </c>
      <c r="CL69" s="22">
        <f t="shared" si="120"/>
        <v>0.6530434782608695</v>
      </c>
    </row>
    <row r="70" spans="6:90" ht="16" x14ac:dyDescent="0.15">
      <c r="F70" t="s">
        <v>91</v>
      </c>
      <c r="G70" s="1">
        <f>COUNTIF($AR$2:$AR$22, G57)</f>
        <v>3</v>
      </c>
      <c r="H70" s="1">
        <f t="shared" ref="H70:J70" si="131">COUNTIF($AR$2:$AR$22, H57)</f>
        <v>1</v>
      </c>
      <c r="I70" s="1">
        <f t="shared" si="131"/>
        <v>16</v>
      </c>
      <c r="J70" s="1">
        <f t="shared" si="131"/>
        <v>0</v>
      </c>
      <c r="K70" t="s">
        <v>34</v>
      </c>
      <c r="L70" s="4" t="s">
        <v>103</v>
      </c>
      <c r="CC70" s="20">
        <v>17</v>
      </c>
      <c r="CD70" s="21">
        <f t="shared" si="118"/>
        <v>0.73913043478260865</v>
      </c>
      <c r="CE70" s="20">
        <v>21</v>
      </c>
      <c r="CF70" s="22">
        <v>0.91304347826086951</v>
      </c>
      <c r="CI70" s="20">
        <v>15.8</v>
      </c>
      <c r="CJ70" s="21">
        <f t="shared" si="119"/>
        <v>0.68695652173913047</v>
      </c>
      <c r="CK70" s="20">
        <v>20.340000000000003</v>
      </c>
      <c r="CL70" s="22">
        <f t="shared" si="120"/>
        <v>0.88434782608695672</v>
      </c>
    </row>
    <row r="71" spans="6:90" ht="16" x14ac:dyDescent="0.15">
      <c r="F71" t="s">
        <v>92</v>
      </c>
      <c r="G71" s="1">
        <f>COUNTIF($AS$2:$AS$22, G57)</f>
        <v>19</v>
      </c>
      <c r="H71" s="1">
        <f t="shared" ref="H71:J71" si="132">COUNTIF($AS$2:$AS$22, H57)</f>
        <v>1</v>
      </c>
      <c r="I71" s="1">
        <f t="shared" si="132"/>
        <v>0</v>
      </c>
      <c r="J71" s="1">
        <f t="shared" si="132"/>
        <v>0</v>
      </c>
      <c r="K71" t="s">
        <v>37</v>
      </c>
      <c r="L71" s="4" t="s">
        <v>103</v>
      </c>
      <c r="CC71" s="20">
        <v>19</v>
      </c>
      <c r="CD71" s="21">
        <f t="shared" si="118"/>
        <v>0.82608695652173914</v>
      </c>
      <c r="CE71" s="20">
        <v>22</v>
      </c>
      <c r="CF71" s="22">
        <v>0.95652173913043481</v>
      </c>
      <c r="CI71" s="20">
        <v>18.2</v>
      </c>
      <c r="CJ71" s="21">
        <f t="shared" si="119"/>
        <v>0.79130434782608694</v>
      </c>
      <c r="CK71" s="20">
        <v>21.67</v>
      </c>
      <c r="CL71" s="22">
        <f t="shared" si="120"/>
        <v>0.94217391304347831</v>
      </c>
    </row>
    <row r="72" spans="6:90" ht="16" x14ac:dyDescent="0.15">
      <c r="F72" t="s">
        <v>93</v>
      </c>
      <c r="G72" s="1">
        <f>COUNTIF($AT$2:$AT$22, G57)</f>
        <v>2</v>
      </c>
      <c r="H72" s="1">
        <f t="shared" ref="H72:J72" si="133">COUNTIF($AT$2:$AT$22, H57)</f>
        <v>8</v>
      </c>
      <c r="I72" s="1">
        <f t="shared" si="133"/>
        <v>4</v>
      </c>
      <c r="J72" s="1">
        <f t="shared" si="133"/>
        <v>6</v>
      </c>
      <c r="K72" t="s">
        <v>31</v>
      </c>
      <c r="L72" s="4" t="s">
        <v>103</v>
      </c>
      <c r="CC72" s="20">
        <v>16</v>
      </c>
      <c r="CD72" s="21">
        <f t="shared" si="118"/>
        <v>0.69565217391304346</v>
      </c>
      <c r="CE72" s="20">
        <v>15</v>
      </c>
      <c r="CF72" s="22">
        <v>0.65217391304347827</v>
      </c>
      <c r="CI72" s="20">
        <v>14.600000000000001</v>
      </c>
      <c r="CJ72" s="21">
        <f t="shared" si="119"/>
        <v>0.63478260869565228</v>
      </c>
      <c r="CK72" s="20">
        <v>12.36</v>
      </c>
      <c r="CL72" s="22">
        <f t="shared" si="120"/>
        <v>0.53739130434782612</v>
      </c>
    </row>
    <row r="73" spans="6:90" ht="16" x14ac:dyDescent="0.15">
      <c r="F73" t="s">
        <v>94</v>
      </c>
      <c r="G73" s="1">
        <f>COUNTIF($AU$2:$AU$22, G57)</f>
        <v>1</v>
      </c>
      <c r="H73" s="1">
        <f t="shared" ref="H73:J73" si="134">COUNTIF($AU$2:$AU$22, H57)</f>
        <v>4</v>
      </c>
      <c r="I73" s="1">
        <f t="shared" si="134"/>
        <v>1</v>
      </c>
      <c r="J73" s="1">
        <f t="shared" si="134"/>
        <v>14</v>
      </c>
      <c r="K73" t="s">
        <v>35</v>
      </c>
      <c r="L73" s="4" t="s">
        <v>103</v>
      </c>
      <c r="CC73" s="20">
        <v>13</v>
      </c>
      <c r="CD73" s="21">
        <f t="shared" si="118"/>
        <v>0.56521739130434778</v>
      </c>
      <c r="CE73" s="20">
        <v>17</v>
      </c>
      <c r="CF73" s="22">
        <v>0.73913043478260865</v>
      </c>
      <c r="CI73" s="20">
        <v>11.000000000000002</v>
      </c>
      <c r="CJ73" s="21">
        <f t="shared" si="119"/>
        <v>0.47826086956521746</v>
      </c>
      <c r="CK73" s="20">
        <v>15.02</v>
      </c>
      <c r="CL73" s="22">
        <f t="shared" si="120"/>
        <v>0.6530434782608695</v>
      </c>
    </row>
    <row r="74" spans="6:90" ht="16" x14ac:dyDescent="0.15">
      <c r="F74" t="s">
        <v>95</v>
      </c>
      <c r="G74" s="1">
        <f>COUNTIF($AV$2:$AV$22, G57)</f>
        <v>0</v>
      </c>
      <c r="H74" s="1">
        <f t="shared" ref="H74:J74" si="135">COUNTIF($AV$2:$AV$22, H57)</f>
        <v>0</v>
      </c>
      <c r="I74" s="1">
        <f t="shared" si="135"/>
        <v>0</v>
      </c>
      <c r="J74" s="1">
        <f t="shared" si="135"/>
        <v>20</v>
      </c>
      <c r="K74" t="s">
        <v>35</v>
      </c>
      <c r="L74" s="4" t="s">
        <v>103</v>
      </c>
      <c r="CC74" s="20">
        <v>11</v>
      </c>
      <c r="CD74" s="21">
        <f t="shared" si="118"/>
        <v>0.47826086956521741</v>
      </c>
      <c r="CE74" s="20">
        <v>12</v>
      </c>
      <c r="CF74" s="22">
        <v>0.52173913043478259</v>
      </c>
      <c r="CI74" s="20">
        <v>8.6000000000000014</v>
      </c>
      <c r="CJ74" s="21">
        <f t="shared" si="119"/>
        <v>0.37391304347826093</v>
      </c>
      <c r="CK74" s="20">
        <v>8.3699999999999992</v>
      </c>
      <c r="CL74" s="22">
        <f t="shared" si="120"/>
        <v>0.36391304347826081</v>
      </c>
    </row>
    <row r="75" spans="6:90" ht="16" x14ac:dyDescent="0.15">
      <c r="F75" t="s">
        <v>96</v>
      </c>
      <c r="G75" s="1">
        <f>COUNTIF($AW$2:$AW$22, G57)</f>
        <v>7</v>
      </c>
      <c r="H75" s="1">
        <f t="shared" ref="H75:J75" si="136">COUNTIF($AW$2:$AW$22, H57)</f>
        <v>0</v>
      </c>
      <c r="I75" s="1">
        <f t="shared" si="136"/>
        <v>13</v>
      </c>
      <c r="J75" s="1">
        <f t="shared" si="136"/>
        <v>0</v>
      </c>
      <c r="K75" t="s">
        <v>34</v>
      </c>
      <c r="L75" s="4" t="s">
        <v>103</v>
      </c>
      <c r="CC75" s="20">
        <v>16</v>
      </c>
      <c r="CD75" s="21">
        <f t="shared" si="118"/>
        <v>0.69565217391304346</v>
      </c>
      <c r="CE75" s="20">
        <v>15</v>
      </c>
      <c r="CF75" s="22">
        <v>0.65217391304347827</v>
      </c>
      <c r="CI75" s="20">
        <v>14.600000000000003</v>
      </c>
      <c r="CJ75" s="21">
        <f t="shared" si="119"/>
        <v>0.63478260869565228</v>
      </c>
      <c r="CK75" s="20">
        <v>12.36</v>
      </c>
      <c r="CL75" s="22">
        <f t="shared" si="120"/>
        <v>0.53739130434782612</v>
      </c>
    </row>
    <row r="76" spans="6:90" ht="16" x14ac:dyDescent="0.15">
      <c r="F76" t="s">
        <v>97</v>
      </c>
      <c r="G76" s="1">
        <f>COUNTIF($AX$2:$AX$22, G57)</f>
        <v>13</v>
      </c>
      <c r="H76" s="1">
        <f t="shared" ref="H76:J76" si="137">COUNTIF($AX$2:$AX$22, H57)</f>
        <v>1</v>
      </c>
      <c r="I76" s="1">
        <f t="shared" si="137"/>
        <v>6</v>
      </c>
      <c r="J76" s="1">
        <f t="shared" si="137"/>
        <v>0</v>
      </c>
      <c r="K76" t="s">
        <v>37</v>
      </c>
      <c r="L76" s="4" t="s">
        <v>103</v>
      </c>
      <c r="CC76" s="20">
        <v>9</v>
      </c>
      <c r="CD76" s="21">
        <f t="shared" si="118"/>
        <v>0.39130434782608697</v>
      </c>
      <c r="CE76" s="20">
        <v>19</v>
      </c>
      <c r="CF76" s="22">
        <v>0.82608695652173914</v>
      </c>
      <c r="CI76" s="20">
        <v>6.1999999999999993</v>
      </c>
      <c r="CJ76" s="21">
        <f t="shared" si="119"/>
        <v>0.26956521739130429</v>
      </c>
      <c r="CK76" s="20">
        <v>17.68</v>
      </c>
      <c r="CL76" s="22">
        <f t="shared" si="120"/>
        <v>0.768695652173913</v>
      </c>
    </row>
    <row r="77" spans="6:90" ht="16" x14ac:dyDescent="0.15">
      <c r="F77" t="s">
        <v>98</v>
      </c>
      <c r="G77" s="1">
        <f>COUNTIF($AY$2:$AY$22, G57)</f>
        <v>0</v>
      </c>
      <c r="H77" s="1">
        <f t="shared" ref="H77:J77" si="138">COUNTIF($AY$2:$AY$22, H57)</f>
        <v>2</v>
      </c>
      <c r="I77" s="1">
        <f t="shared" si="138"/>
        <v>0</v>
      </c>
      <c r="J77" s="1">
        <f t="shared" si="138"/>
        <v>18</v>
      </c>
      <c r="K77" t="s">
        <v>35</v>
      </c>
      <c r="L77" s="4" t="s">
        <v>103</v>
      </c>
      <c r="CC77" s="20">
        <v>11</v>
      </c>
      <c r="CD77" s="21">
        <f t="shared" si="118"/>
        <v>0.47826086956521741</v>
      </c>
      <c r="CE77" s="20">
        <v>10</v>
      </c>
      <c r="CF77" s="22">
        <v>0.43478260869565216</v>
      </c>
      <c r="CI77" s="20">
        <v>8.6000000000000014</v>
      </c>
      <c r="CJ77" s="21">
        <f t="shared" si="119"/>
        <v>0.37391304347826093</v>
      </c>
      <c r="CK77" s="20">
        <v>5.7099999999999991</v>
      </c>
      <c r="CL77" s="22">
        <f t="shared" si="120"/>
        <v>0.24826086956521734</v>
      </c>
    </row>
    <row r="78" spans="6:90" ht="16" x14ac:dyDescent="0.15">
      <c r="F78" t="s">
        <v>99</v>
      </c>
      <c r="G78" s="1">
        <f>COUNTIF($AZ$2:$AZ$22, G57)</f>
        <v>0</v>
      </c>
      <c r="H78" s="1">
        <f t="shared" ref="H78:J78" si="139">COUNTIF($AZ$2:$AZ$22, H57)</f>
        <v>1</v>
      </c>
      <c r="I78" s="1">
        <f t="shared" si="139"/>
        <v>1</v>
      </c>
      <c r="J78" s="1">
        <f t="shared" si="139"/>
        <v>18</v>
      </c>
      <c r="K78" t="s">
        <v>35</v>
      </c>
      <c r="L78" s="4" t="s">
        <v>103</v>
      </c>
      <c r="CC78" s="31" t="s">
        <v>139</v>
      </c>
      <c r="CD78" s="31"/>
      <c r="CE78" s="31" t="s">
        <v>139</v>
      </c>
      <c r="CF78" s="31"/>
      <c r="CI78" s="31" t="s">
        <v>139</v>
      </c>
      <c r="CJ78" s="31"/>
      <c r="CK78" s="31" t="s">
        <v>139</v>
      </c>
      <c r="CL78" s="31"/>
    </row>
    <row r="79" spans="6:90" ht="16" x14ac:dyDescent="0.15">
      <c r="F79" t="s">
        <v>100</v>
      </c>
      <c r="G79" s="1">
        <f>COUNTIF($BA$2:$BA$22, G57)</f>
        <v>6</v>
      </c>
      <c r="H79" s="1">
        <f t="shared" ref="H79:J79" si="140">COUNTIF($BA$2:$BA$22, H57)</f>
        <v>1</v>
      </c>
      <c r="I79" s="1">
        <f t="shared" si="140"/>
        <v>13</v>
      </c>
      <c r="J79" s="1">
        <f t="shared" si="140"/>
        <v>0</v>
      </c>
      <c r="K79" t="s">
        <v>34</v>
      </c>
      <c r="L79" s="4" t="s">
        <v>103</v>
      </c>
      <c r="CC79" s="20">
        <v>14.9</v>
      </c>
      <c r="CD79" s="22">
        <f>AVERAGE(CD58:CD77)</f>
        <v>0.64782608695652155</v>
      </c>
      <c r="CE79" s="23">
        <f>AVERAGE(CE58:CE77)</f>
        <v>17.05</v>
      </c>
      <c r="CF79" s="22">
        <f>AVERAGE(CF58:CF77)</f>
        <v>0.74130434782608701</v>
      </c>
      <c r="CI79" s="20">
        <v>13.28</v>
      </c>
      <c r="CJ79" s="22">
        <f>AVERAGE(CJ58:CJ77)</f>
        <v>0.57739130434782615</v>
      </c>
      <c r="CK79" s="23">
        <v>15.09</v>
      </c>
      <c r="CL79" s="22">
        <f>AVERAGE(CL58:CL77)</f>
        <v>0.65593478260869575</v>
      </c>
    </row>
    <row r="80" spans="6:90" ht="16" x14ac:dyDescent="0.15">
      <c r="F80" t="s">
        <v>101</v>
      </c>
      <c r="G80" s="1">
        <f>COUNTIF($BB$2:$BB$22, G57)</f>
        <v>1</v>
      </c>
      <c r="H80" s="1">
        <f t="shared" ref="H80:J80" si="141">COUNTIF($BB$2:$BB$22, H57)</f>
        <v>11</v>
      </c>
      <c r="I80" s="1">
        <f t="shared" si="141"/>
        <v>3</v>
      </c>
      <c r="J80" s="1">
        <f t="shared" si="141"/>
        <v>5</v>
      </c>
      <c r="K80" t="s">
        <v>31</v>
      </c>
      <c r="L80" s="4" t="s">
        <v>103</v>
      </c>
    </row>
    <row r="84" spans="12:13" x14ac:dyDescent="0.15">
      <c r="L84" t="s">
        <v>130</v>
      </c>
      <c r="M84" t="s">
        <v>87</v>
      </c>
    </row>
  </sheetData>
  <mergeCells count="18">
    <mergeCell ref="CI57:CJ57"/>
    <mergeCell ref="CK57:CL57"/>
    <mergeCell ref="CI78:CJ78"/>
    <mergeCell ref="CK78:CL78"/>
    <mergeCell ref="CC78:CD78"/>
    <mergeCell ref="CE78:CF78"/>
    <mergeCell ref="CC57:CD57"/>
    <mergeCell ref="CE57:CF57"/>
    <mergeCell ref="CC56:CF56"/>
    <mergeCell ref="DE24:DF24"/>
    <mergeCell ref="AE1:AE22"/>
    <mergeCell ref="B25:G25"/>
    <mergeCell ref="E28:F28"/>
    <mergeCell ref="E56:F56"/>
    <mergeCell ref="BD1:BD19"/>
    <mergeCell ref="CC23:CD23"/>
    <mergeCell ref="CF2:CF24"/>
    <mergeCell ref="CI56:CL56"/>
  </mergeCells>
  <conditionalFormatting sqref="G58:J58">
    <cfRule type="top10" dxfId="95" priority="23" percent="1" rank="10"/>
  </conditionalFormatting>
  <conditionalFormatting sqref="G59:J59">
    <cfRule type="top10" dxfId="94" priority="22" percent="1" rank="10"/>
  </conditionalFormatting>
  <conditionalFormatting sqref="G60:J60">
    <cfRule type="top10" dxfId="93" priority="21" percent="1" rank="10"/>
  </conditionalFormatting>
  <conditionalFormatting sqref="G61:J61">
    <cfRule type="top10" dxfId="92" priority="20" percent="1" rank="10"/>
  </conditionalFormatting>
  <conditionalFormatting sqref="G62:J62">
    <cfRule type="top10" dxfId="91" priority="19" percent="1" rank="10"/>
  </conditionalFormatting>
  <conditionalFormatting sqref="G63:J63">
    <cfRule type="top10" dxfId="90" priority="18" percent="1" rank="10"/>
  </conditionalFormatting>
  <conditionalFormatting sqref="G64:J64">
    <cfRule type="top10" dxfId="89" priority="17" percent="1" rank="10"/>
  </conditionalFormatting>
  <conditionalFormatting sqref="G65:J65">
    <cfRule type="top10" dxfId="88" priority="16" percent="1" rank="10"/>
  </conditionalFormatting>
  <conditionalFormatting sqref="G66:J66">
    <cfRule type="top10" dxfId="87" priority="15" percent="1" rank="10"/>
  </conditionalFormatting>
  <conditionalFormatting sqref="G67:J67">
    <cfRule type="top10" dxfId="86" priority="14" percent="1" rank="10"/>
  </conditionalFormatting>
  <conditionalFormatting sqref="G68:J68">
    <cfRule type="top10" dxfId="85" priority="13" percent="1" rank="10"/>
  </conditionalFormatting>
  <conditionalFormatting sqref="G69:J69">
    <cfRule type="top10" dxfId="84" priority="12" percent="1" rank="10"/>
  </conditionalFormatting>
  <conditionalFormatting sqref="G70:J70">
    <cfRule type="top10" dxfId="83" priority="11" percent="1" rank="10"/>
  </conditionalFormatting>
  <conditionalFormatting sqref="G71:J71">
    <cfRule type="top10" dxfId="82" priority="10" percent="1" rank="10"/>
  </conditionalFormatting>
  <conditionalFormatting sqref="G72:J72">
    <cfRule type="top10" dxfId="81" priority="9" percent="1" rank="10"/>
  </conditionalFormatting>
  <conditionalFormatting sqref="G73:J73">
    <cfRule type="top10" dxfId="80" priority="8" percent="1" rank="10"/>
  </conditionalFormatting>
  <conditionalFormatting sqref="G74:J74">
    <cfRule type="top10" dxfId="79" priority="7" percent="1" rank="10"/>
  </conditionalFormatting>
  <conditionalFormatting sqref="G75:J75">
    <cfRule type="top10" dxfId="78" priority="6" percent="1" rank="10"/>
  </conditionalFormatting>
  <conditionalFormatting sqref="G76:J76">
    <cfRule type="top10" dxfId="77" priority="5" percent="1" rank="10"/>
  </conditionalFormatting>
  <conditionalFormatting sqref="G77:J77">
    <cfRule type="top10" dxfId="76" priority="4" percent="1" rank="10"/>
  </conditionalFormatting>
  <conditionalFormatting sqref="G78:J78">
    <cfRule type="top10" dxfId="75" priority="3" percent="1" rank="10"/>
  </conditionalFormatting>
  <conditionalFormatting sqref="G79:J79">
    <cfRule type="top10" dxfId="74" priority="2" percent="1" rank="10"/>
  </conditionalFormatting>
  <conditionalFormatting sqref="G80:J80">
    <cfRule type="top10" dxfId="73" priority="1" percent="1" rank="10"/>
  </conditionalFormatting>
  <conditionalFormatting sqref="G30:L30">
    <cfRule type="top10" dxfId="72" priority="45" percent="1" rank="10"/>
  </conditionalFormatting>
  <conditionalFormatting sqref="G31:L31">
    <cfRule type="top10" dxfId="71" priority="44" percent="1" rank="10"/>
  </conditionalFormatting>
  <conditionalFormatting sqref="G32:L32">
    <cfRule type="top10" dxfId="70" priority="43" percent="1" rank="10"/>
  </conditionalFormatting>
  <conditionalFormatting sqref="G33:L33">
    <cfRule type="top10" dxfId="69" priority="42" percent="1" rank="10"/>
  </conditionalFormatting>
  <conditionalFormatting sqref="G34:L34">
    <cfRule type="top10" dxfId="68" priority="41" percent="1" rank="10"/>
  </conditionalFormatting>
  <conditionalFormatting sqref="G35:L35">
    <cfRule type="top10" dxfId="67" priority="40" percent="1" rank="10"/>
  </conditionalFormatting>
  <conditionalFormatting sqref="G36:L36">
    <cfRule type="top10" dxfId="66" priority="39" percent="1" rank="10"/>
  </conditionalFormatting>
  <conditionalFormatting sqref="G37:L37">
    <cfRule type="top10" dxfId="65" priority="38" percent="1" rank="10"/>
  </conditionalFormatting>
  <conditionalFormatting sqref="G38:L38">
    <cfRule type="top10" dxfId="64" priority="37" percent="1" rank="10"/>
  </conditionalFormatting>
  <conditionalFormatting sqref="G39:L39">
    <cfRule type="top10" dxfId="63" priority="36" percent="1" rank="10"/>
  </conditionalFormatting>
  <conditionalFormatting sqref="G40:L40">
    <cfRule type="top10" dxfId="62" priority="35" percent="1" rank="10"/>
  </conditionalFormatting>
  <conditionalFormatting sqref="G41:L41">
    <cfRule type="top10" dxfId="61" priority="34" percent="1" rank="10"/>
  </conditionalFormatting>
  <conditionalFormatting sqref="G42:L42">
    <cfRule type="top10" dxfId="60" priority="33" percent="1" rank="10"/>
  </conditionalFormatting>
  <conditionalFormatting sqref="G43:L43">
    <cfRule type="top10" dxfId="59" priority="32" percent="1" rank="10"/>
  </conditionalFormatting>
  <conditionalFormatting sqref="G44:L44">
    <cfRule type="top10" dxfId="58" priority="31" percent="1" rank="10"/>
  </conditionalFormatting>
  <conditionalFormatting sqref="G45:L45">
    <cfRule type="top10" dxfId="57" priority="30" percent="1" rank="10"/>
  </conditionalFormatting>
  <conditionalFormatting sqref="G46:L46">
    <cfRule type="top10" dxfId="56" priority="29" percent="1" rank="10"/>
  </conditionalFormatting>
  <conditionalFormatting sqref="G47:L47">
    <cfRule type="top10" dxfId="55" priority="28" percent="1" rank="10"/>
  </conditionalFormatting>
  <conditionalFormatting sqref="G48:L48">
    <cfRule type="top10" dxfId="54" priority="27" percent="1" rank="10"/>
  </conditionalFormatting>
  <conditionalFormatting sqref="G49:L49">
    <cfRule type="top10" dxfId="53" priority="26" percent="1" rank="10"/>
  </conditionalFormatting>
  <conditionalFormatting sqref="G50:L50">
    <cfRule type="top10" dxfId="52" priority="25" percent="1" rank="10"/>
  </conditionalFormatting>
  <conditionalFormatting sqref="G51:L51">
    <cfRule type="top10" dxfId="51" priority="24" percent="1" rank="10"/>
  </conditionalFormatting>
  <conditionalFormatting sqref="G29:M29">
    <cfRule type="top10" dxfId="50" priority="46" percent="1" rank="10"/>
  </conditionalFormatting>
  <pageMargins left="0.5" right="0.5" top="1" bottom="1" header="0.5" footer="0.5"/>
  <pageSetup paperSize="9" orientation="portrait" useFirstPageNumber="1" horizontalDpi="0" verticalDpi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DBE6-079B-204B-9D35-88A15D080A51}">
  <dimension ref="C4:S27"/>
  <sheetViews>
    <sheetView zoomScaleNormal="100" workbookViewId="0">
      <selection activeCell="V20" sqref="V20"/>
    </sheetView>
  </sheetViews>
  <sheetFormatPr baseColWidth="10" defaultRowHeight="13" x14ac:dyDescent="0.15"/>
  <cols>
    <col min="1" max="1" width="8.5" customWidth="1"/>
    <col min="2" max="2" width="1.83203125" customWidth="1"/>
    <col min="3" max="3" width="19.33203125" customWidth="1"/>
    <col min="4" max="4" width="10.83203125" customWidth="1"/>
    <col min="13" max="13" width="18.33203125" customWidth="1"/>
  </cols>
  <sheetData>
    <row r="4" spans="3:19" x14ac:dyDescent="0.15">
      <c r="C4" s="14" t="s">
        <v>78</v>
      </c>
      <c r="D4" s="15" t="s">
        <v>132</v>
      </c>
      <c r="E4" s="15" t="s">
        <v>133</v>
      </c>
      <c r="F4" s="15" t="s">
        <v>135</v>
      </c>
      <c r="G4" s="15" t="s">
        <v>136</v>
      </c>
      <c r="H4" s="15" t="s">
        <v>134</v>
      </c>
      <c r="I4" s="15" t="s">
        <v>137</v>
      </c>
      <c r="J4" s="32" t="s">
        <v>77</v>
      </c>
      <c r="K4" s="32"/>
      <c r="M4" s="14" t="s">
        <v>76</v>
      </c>
      <c r="N4" s="15" t="s">
        <v>138</v>
      </c>
      <c r="O4" s="15" t="s">
        <v>133</v>
      </c>
      <c r="P4" s="15" t="s">
        <v>136</v>
      </c>
      <c r="Q4" s="15" t="s">
        <v>134</v>
      </c>
      <c r="R4" s="32" t="s">
        <v>77</v>
      </c>
      <c r="S4" s="32"/>
    </row>
    <row r="5" spans="3:19" x14ac:dyDescent="0.15">
      <c r="C5" s="15" t="s">
        <v>79</v>
      </c>
      <c r="D5" s="15">
        <v>3</v>
      </c>
      <c r="E5" s="15">
        <v>8</v>
      </c>
      <c r="F5" s="15">
        <v>8</v>
      </c>
      <c r="G5" s="15">
        <v>0</v>
      </c>
      <c r="H5" s="15">
        <v>1</v>
      </c>
      <c r="I5" s="15">
        <v>0</v>
      </c>
      <c r="J5" s="15" t="s">
        <v>135</v>
      </c>
      <c r="K5" s="16" t="s">
        <v>102</v>
      </c>
      <c r="M5" s="15" t="s">
        <v>79</v>
      </c>
      <c r="N5" s="15">
        <v>11</v>
      </c>
      <c r="O5" s="15">
        <v>9</v>
      </c>
      <c r="P5" s="15">
        <v>0</v>
      </c>
      <c r="Q5" s="15">
        <v>0</v>
      </c>
      <c r="R5" s="15" t="s">
        <v>138</v>
      </c>
      <c r="S5" s="18" t="s">
        <v>103</v>
      </c>
    </row>
    <row r="6" spans="3:19" ht="16" x14ac:dyDescent="0.15">
      <c r="C6" s="15" t="s">
        <v>80</v>
      </c>
      <c r="D6" s="17">
        <v>0</v>
      </c>
      <c r="E6" s="17">
        <v>13</v>
      </c>
      <c r="F6" s="17">
        <v>1</v>
      </c>
      <c r="G6" s="17">
        <v>0</v>
      </c>
      <c r="H6" s="17">
        <v>5</v>
      </c>
      <c r="I6" s="17">
        <v>1</v>
      </c>
      <c r="J6" s="15" t="s">
        <v>133</v>
      </c>
      <c r="K6" s="18" t="s">
        <v>103</v>
      </c>
      <c r="M6" s="15" t="s">
        <v>80</v>
      </c>
      <c r="N6" s="17">
        <v>1</v>
      </c>
      <c r="O6" s="17">
        <v>14</v>
      </c>
      <c r="P6" s="17">
        <v>0</v>
      </c>
      <c r="Q6" s="17">
        <v>5</v>
      </c>
      <c r="R6" s="15" t="s">
        <v>133</v>
      </c>
      <c r="S6" s="18" t="s">
        <v>103</v>
      </c>
    </row>
    <row r="7" spans="3:19" ht="16" x14ac:dyDescent="0.15">
      <c r="C7" s="15" t="s">
        <v>81</v>
      </c>
      <c r="D7" s="17">
        <v>0</v>
      </c>
      <c r="E7" s="17">
        <v>2</v>
      </c>
      <c r="F7" s="17">
        <v>3</v>
      </c>
      <c r="G7" s="17">
        <v>3</v>
      </c>
      <c r="H7" s="17">
        <v>10</v>
      </c>
      <c r="I7" s="17">
        <v>2</v>
      </c>
      <c r="J7" s="15" t="s">
        <v>135</v>
      </c>
      <c r="K7" s="16" t="s">
        <v>102</v>
      </c>
      <c r="M7" s="15" t="s">
        <v>81</v>
      </c>
      <c r="N7" s="17">
        <v>0</v>
      </c>
      <c r="O7" s="17">
        <v>4</v>
      </c>
      <c r="P7" s="17">
        <v>1</v>
      </c>
      <c r="Q7" s="17">
        <v>15</v>
      </c>
      <c r="R7" t="s">
        <v>134</v>
      </c>
      <c r="S7" s="18" t="s">
        <v>103</v>
      </c>
    </row>
    <row r="8" spans="3:19" ht="16" x14ac:dyDescent="0.15">
      <c r="C8" s="15" t="s">
        <v>82</v>
      </c>
      <c r="D8" s="17">
        <v>16</v>
      </c>
      <c r="E8" s="17">
        <v>3</v>
      </c>
      <c r="F8" s="17">
        <v>1</v>
      </c>
      <c r="G8" s="17">
        <v>0</v>
      </c>
      <c r="H8" s="17">
        <v>0</v>
      </c>
      <c r="I8" s="17">
        <v>0</v>
      </c>
      <c r="J8" s="15" t="s">
        <v>132</v>
      </c>
      <c r="K8" s="18" t="s">
        <v>103</v>
      </c>
      <c r="M8" s="15" t="s">
        <v>82</v>
      </c>
      <c r="N8" s="17">
        <v>18</v>
      </c>
      <c r="O8" s="17">
        <v>2</v>
      </c>
      <c r="P8" s="17">
        <v>0</v>
      </c>
      <c r="Q8" s="17">
        <v>0</v>
      </c>
      <c r="R8" s="15" t="s">
        <v>138</v>
      </c>
      <c r="S8" s="18" t="s">
        <v>103</v>
      </c>
    </row>
    <row r="9" spans="3:19" ht="16" x14ac:dyDescent="0.15">
      <c r="C9" s="15" t="s">
        <v>83</v>
      </c>
      <c r="D9" s="17">
        <v>14</v>
      </c>
      <c r="E9" s="17">
        <v>2</v>
      </c>
      <c r="F9" s="17">
        <v>2</v>
      </c>
      <c r="G9" s="17">
        <v>0</v>
      </c>
      <c r="H9" s="17">
        <v>0</v>
      </c>
      <c r="I9" s="17">
        <v>2</v>
      </c>
      <c r="J9" s="15" t="s">
        <v>132</v>
      </c>
      <c r="K9" s="18" t="s">
        <v>103</v>
      </c>
      <c r="M9" s="15" t="s">
        <v>83</v>
      </c>
      <c r="N9" s="17">
        <v>18</v>
      </c>
      <c r="O9" s="17">
        <v>1</v>
      </c>
      <c r="P9" s="17">
        <v>0</v>
      </c>
      <c r="Q9" s="17">
        <v>1</v>
      </c>
      <c r="R9" s="15" t="s">
        <v>138</v>
      </c>
      <c r="S9" s="18" t="s">
        <v>103</v>
      </c>
    </row>
    <row r="10" spans="3:19" ht="16" x14ac:dyDescent="0.15">
      <c r="C10" s="15" t="s">
        <v>84</v>
      </c>
      <c r="D10" s="17">
        <v>1</v>
      </c>
      <c r="E10" s="17">
        <v>11</v>
      </c>
      <c r="F10" s="17">
        <v>8</v>
      </c>
      <c r="G10" s="17">
        <v>0</v>
      </c>
      <c r="H10" s="17">
        <v>0</v>
      </c>
      <c r="I10" s="17">
        <v>0</v>
      </c>
      <c r="J10" s="15" t="s">
        <v>133</v>
      </c>
      <c r="K10" s="18" t="s">
        <v>103</v>
      </c>
      <c r="M10" s="15" t="s">
        <v>84</v>
      </c>
      <c r="N10" s="17">
        <v>7</v>
      </c>
      <c r="O10" s="17">
        <v>13</v>
      </c>
      <c r="P10" s="17">
        <v>0</v>
      </c>
      <c r="Q10" s="17">
        <v>0</v>
      </c>
      <c r="R10" s="15" t="s">
        <v>133</v>
      </c>
      <c r="S10" s="18" t="s">
        <v>103</v>
      </c>
    </row>
    <row r="11" spans="3:19" ht="16" x14ac:dyDescent="0.15">
      <c r="C11" s="15" t="s">
        <v>85</v>
      </c>
      <c r="D11" s="17">
        <v>1</v>
      </c>
      <c r="E11" s="17">
        <v>15</v>
      </c>
      <c r="F11" s="17">
        <v>2</v>
      </c>
      <c r="G11" s="17">
        <v>1</v>
      </c>
      <c r="H11" s="17">
        <v>1</v>
      </c>
      <c r="I11" s="17">
        <v>0</v>
      </c>
      <c r="J11" s="15" t="s">
        <v>133</v>
      </c>
      <c r="K11" s="18" t="s">
        <v>103</v>
      </c>
      <c r="M11" s="15" t="s">
        <v>85</v>
      </c>
      <c r="N11" s="17">
        <v>1</v>
      </c>
      <c r="O11" s="17">
        <v>16</v>
      </c>
      <c r="P11" s="17">
        <v>2</v>
      </c>
      <c r="Q11" s="17">
        <v>1</v>
      </c>
      <c r="R11" s="15" t="s">
        <v>133</v>
      </c>
      <c r="S11" s="18" t="s">
        <v>103</v>
      </c>
    </row>
    <row r="12" spans="3:19" ht="16" x14ac:dyDescent="0.15">
      <c r="C12" s="15" t="s">
        <v>86</v>
      </c>
      <c r="D12" s="17">
        <v>5</v>
      </c>
      <c r="E12" s="17">
        <v>2</v>
      </c>
      <c r="F12" s="17">
        <v>13</v>
      </c>
      <c r="G12" s="17">
        <v>0</v>
      </c>
      <c r="H12" s="17">
        <v>0</v>
      </c>
      <c r="I12" s="17">
        <v>0</v>
      </c>
      <c r="J12" s="15" t="s">
        <v>135</v>
      </c>
      <c r="K12" s="18" t="s">
        <v>103</v>
      </c>
      <c r="M12" s="15" t="s">
        <v>86</v>
      </c>
      <c r="N12" s="17">
        <v>19</v>
      </c>
      <c r="O12" s="17">
        <v>1</v>
      </c>
      <c r="P12" s="17">
        <v>0</v>
      </c>
      <c r="Q12" s="17">
        <v>0</v>
      </c>
      <c r="R12" s="15" t="s">
        <v>138</v>
      </c>
      <c r="S12" s="18" t="s">
        <v>103</v>
      </c>
    </row>
    <row r="13" spans="3:19" ht="16" x14ac:dyDescent="0.15">
      <c r="C13" s="15" t="s">
        <v>87</v>
      </c>
      <c r="D13" s="17">
        <v>0</v>
      </c>
      <c r="E13" s="17">
        <v>10</v>
      </c>
      <c r="F13" s="17">
        <v>0</v>
      </c>
      <c r="G13" s="17">
        <v>4</v>
      </c>
      <c r="H13" s="17">
        <v>5</v>
      </c>
      <c r="I13" s="17">
        <v>1</v>
      </c>
      <c r="J13" s="15" t="s">
        <v>133</v>
      </c>
      <c r="K13" s="18" t="s">
        <v>103</v>
      </c>
      <c r="M13" s="15" t="s">
        <v>87</v>
      </c>
      <c r="N13" s="17">
        <v>1</v>
      </c>
      <c r="O13" s="17">
        <v>10</v>
      </c>
      <c r="P13" s="17">
        <v>3</v>
      </c>
      <c r="Q13" s="17">
        <v>6</v>
      </c>
      <c r="R13" s="15" t="s">
        <v>133</v>
      </c>
      <c r="S13" s="18" t="s">
        <v>103</v>
      </c>
    </row>
    <row r="14" spans="3:19" ht="16" x14ac:dyDescent="0.15">
      <c r="C14" s="15" t="s">
        <v>88</v>
      </c>
      <c r="D14" s="17">
        <v>1</v>
      </c>
      <c r="E14" s="17">
        <v>1</v>
      </c>
      <c r="F14" s="17">
        <v>18</v>
      </c>
      <c r="G14" s="17">
        <v>0</v>
      </c>
      <c r="H14" s="17">
        <v>0</v>
      </c>
      <c r="I14" s="17">
        <v>0</v>
      </c>
      <c r="J14" s="15" t="s">
        <v>135</v>
      </c>
      <c r="K14" s="18" t="s">
        <v>103</v>
      </c>
      <c r="M14" s="15" t="s">
        <v>88</v>
      </c>
      <c r="N14" s="17">
        <v>18</v>
      </c>
      <c r="O14" s="17">
        <v>1</v>
      </c>
      <c r="P14" s="17">
        <v>1</v>
      </c>
      <c r="Q14" s="17">
        <v>0</v>
      </c>
      <c r="R14" s="15" t="s">
        <v>138</v>
      </c>
      <c r="S14" s="18" t="s">
        <v>103</v>
      </c>
    </row>
    <row r="15" spans="3:19" ht="16" x14ac:dyDescent="0.15">
      <c r="C15" s="15" t="s">
        <v>89</v>
      </c>
      <c r="D15" s="17">
        <v>3</v>
      </c>
      <c r="E15" s="17">
        <v>12</v>
      </c>
      <c r="F15" s="17">
        <v>3</v>
      </c>
      <c r="G15" s="17">
        <v>2</v>
      </c>
      <c r="H15" s="17">
        <v>0</v>
      </c>
      <c r="I15" s="17">
        <v>0</v>
      </c>
      <c r="J15" s="15" t="s">
        <v>133</v>
      </c>
      <c r="K15" s="18" t="s">
        <v>103</v>
      </c>
      <c r="M15" s="15" t="s">
        <v>89</v>
      </c>
      <c r="N15" s="17">
        <v>4</v>
      </c>
      <c r="O15" s="17">
        <v>14</v>
      </c>
      <c r="P15" s="17">
        <v>1</v>
      </c>
      <c r="Q15" s="17">
        <v>1</v>
      </c>
      <c r="R15" s="15" t="s">
        <v>133</v>
      </c>
      <c r="S15" s="18" t="s">
        <v>103</v>
      </c>
    </row>
    <row r="16" spans="3:19" ht="16" x14ac:dyDescent="0.15">
      <c r="C16" s="15" t="s">
        <v>90</v>
      </c>
      <c r="D16" s="17">
        <v>1</v>
      </c>
      <c r="E16" s="17">
        <v>13</v>
      </c>
      <c r="F16" s="17">
        <v>0</v>
      </c>
      <c r="G16" s="17">
        <v>4</v>
      </c>
      <c r="H16" s="17">
        <v>2</v>
      </c>
      <c r="I16" s="17">
        <v>0</v>
      </c>
      <c r="J16" s="15" t="s">
        <v>133</v>
      </c>
      <c r="K16" s="18" t="s">
        <v>103</v>
      </c>
      <c r="M16" s="15" t="s">
        <v>90</v>
      </c>
      <c r="N16" s="17">
        <v>2</v>
      </c>
      <c r="O16" s="17">
        <v>14</v>
      </c>
      <c r="P16" s="17">
        <v>2</v>
      </c>
      <c r="Q16" s="17">
        <v>2</v>
      </c>
      <c r="R16" s="15" t="s">
        <v>133</v>
      </c>
      <c r="S16" s="18" t="s">
        <v>103</v>
      </c>
    </row>
    <row r="17" spans="3:19" ht="16" x14ac:dyDescent="0.15">
      <c r="C17" s="15" t="s">
        <v>91</v>
      </c>
      <c r="D17" s="17">
        <v>1</v>
      </c>
      <c r="E17" s="17">
        <v>2</v>
      </c>
      <c r="F17" s="17">
        <v>1</v>
      </c>
      <c r="G17" s="17">
        <v>15</v>
      </c>
      <c r="H17" s="17">
        <v>1</v>
      </c>
      <c r="I17" s="17">
        <v>0</v>
      </c>
      <c r="J17" s="15" t="s">
        <v>136</v>
      </c>
      <c r="K17" s="18" t="s">
        <v>103</v>
      </c>
      <c r="M17" s="15" t="s">
        <v>91</v>
      </c>
      <c r="N17" s="17">
        <v>3</v>
      </c>
      <c r="O17" s="17">
        <v>1</v>
      </c>
      <c r="P17" s="17">
        <v>16</v>
      </c>
      <c r="Q17" s="17">
        <v>0</v>
      </c>
      <c r="R17" s="15" t="s">
        <v>136</v>
      </c>
      <c r="S17" s="18" t="s">
        <v>103</v>
      </c>
    </row>
    <row r="18" spans="3:19" ht="16" x14ac:dyDescent="0.15">
      <c r="C18" s="15" t="s">
        <v>92</v>
      </c>
      <c r="D18" s="17">
        <v>18</v>
      </c>
      <c r="E18" s="17">
        <v>1</v>
      </c>
      <c r="F18" s="17">
        <v>1</v>
      </c>
      <c r="G18" s="17">
        <v>0</v>
      </c>
      <c r="H18" s="17">
        <v>0</v>
      </c>
      <c r="I18" s="17">
        <v>0</v>
      </c>
      <c r="J18" s="15" t="s">
        <v>132</v>
      </c>
      <c r="K18" s="18" t="s">
        <v>103</v>
      </c>
      <c r="M18" s="15" t="s">
        <v>92</v>
      </c>
      <c r="N18" s="17">
        <v>19</v>
      </c>
      <c r="O18" s="17">
        <v>1</v>
      </c>
      <c r="P18" s="17">
        <v>0</v>
      </c>
      <c r="Q18" s="17">
        <v>0</v>
      </c>
      <c r="R18" s="15" t="s">
        <v>138</v>
      </c>
      <c r="S18" s="18" t="s">
        <v>103</v>
      </c>
    </row>
    <row r="19" spans="3:19" ht="16" x14ac:dyDescent="0.15">
      <c r="C19" s="15" t="s">
        <v>93</v>
      </c>
      <c r="D19" s="17">
        <v>1</v>
      </c>
      <c r="E19" s="17">
        <v>10</v>
      </c>
      <c r="F19" s="17">
        <v>1</v>
      </c>
      <c r="G19" s="17">
        <v>6</v>
      </c>
      <c r="H19" s="17">
        <v>2</v>
      </c>
      <c r="I19" s="17">
        <v>0</v>
      </c>
      <c r="J19" s="15" t="s">
        <v>133</v>
      </c>
      <c r="K19" s="18" t="s">
        <v>103</v>
      </c>
      <c r="M19" s="15" t="s">
        <v>93</v>
      </c>
      <c r="N19" s="17">
        <v>2</v>
      </c>
      <c r="O19" s="17">
        <v>8</v>
      </c>
      <c r="P19" s="17">
        <v>4</v>
      </c>
      <c r="Q19" s="17">
        <v>6</v>
      </c>
      <c r="R19" s="15" t="s">
        <v>133</v>
      </c>
      <c r="S19" s="18" t="s">
        <v>103</v>
      </c>
    </row>
    <row r="20" spans="3:19" ht="16" x14ac:dyDescent="0.15">
      <c r="C20" s="15" t="s">
        <v>94</v>
      </c>
      <c r="D20" s="17">
        <v>1</v>
      </c>
      <c r="E20" s="17">
        <v>1</v>
      </c>
      <c r="F20" s="17">
        <v>0</v>
      </c>
      <c r="G20" s="17">
        <v>0</v>
      </c>
      <c r="H20" s="17">
        <v>12</v>
      </c>
      <c r="I20" s="17">
        <v>6</v>
      </c>
      <c r="J20" s="15" t="s">
        <v>133</v>
      </c>
      <c r="K20" s="16" t="s">
        <v>102</v>
      </c>
      <c r="M20" s="15" t="s">
        <v>94</v>
      </c>
      <c r="N20" s="17">
        <v>1</v>
      </c>
      <c r="O20" s="17">
        <v>4</v>
      </c>
      <c r="P20" s="17">
        <v>1</v>
      </c>
      <c r="Q20" s="17">
        <v>14</v>
      </c>
      <c r="R20" t="s">
        <v>134</v>
      </c>
      <c r="S20" s="18" t="s">
        <v>103</v>
      </c>
    </row>
    <row r="21" spans="3:19" ht="16" x14ac:dyDescent="0.15">
      <c r="C21" s="15" t="s">
        <v>95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19</v>
      </c>
      <c r="J21" s="15" t="s">
        <v>137</v>
      </c>
      <c r="K21" s="18" t="s">
        <v>103</v>
      </c>
      <c r="M21" s="15" t="s">
        <v>95</v>
      </c>
      <c r="N21" s="17">
        <v>0</v>
      </c>
      <c r="O21" s="17">
        <v>0</v>
      </c>
      <c r="P21" s="17">
        <v>0</v>
      </c>
      <c r="Q21" s="17">
        <v>20</v>
      </c>
      <c r="R21" t="s">
        <v>134</v>
      </c>
      <c r="S21" s="18" t="s">
        <v>103</v>
      </c>
    </row>
    <row r="22" spans="3:19" ht="16" x14ac:dyDescent="0.15">
      <c r="C22" s="15" t="s">
        <v>96</v>
      </c>
      <c r="D22" s="17">
        <v>9</v>
      </c>
      <c r="E22" s="17">
        <v>0</v>
      </c>
      <c r="F22" s="17">
        <v>0</v>
      </c>
      <c r="G22" s="17">
        <v>11</v>
      </c>
      <c r="H22" s="17">
        <v>0</v>
      </c>
      <c r="I22" s="17">
        <v>0</v>
      </c>
      <c r="J22" s="15" t="s">
        <v>136</v>
      </c>
      <c r="K22" s="18" t="s">
        <v>103</v>
      </c>
      <c r="M22" s="15" t="s">
        <v>96</v>
      </c>
      <c r="N22" s="17">
        <v>7</v>
      </c>
      <c r="O22" s="17">
        <v>0</v>
      </c>
      <c r="P22" s="17">
        <v>13</v>
      </c>
      <c r="Q22" s="17">
        <v>0</v>
      </c>
      <c r="R22" s="15" t="s">
        <v>136</v>
      </c>
      <c r="S22" s="18" t="s">
        <v>103</v>
      </c>
    </row>
    <row r="23" spans="3:19" ht="16" x14ac:dyDescent="0.15">
      <c r="C23" s="15" t="s">
        <v>97</v>
      </c>
      <c r="D23" s="17">
        <v>0</v>
      </c>
      <c r="E23" s="17">
        <v>0</v>
      </c>
      <c r="F23" s="17">
        <v>17</v>
      </c>
      <c r="G23" s="17">
        <v>3</v>
      </c>
      <c r="H23" s="17">
        <v>0</v>
      </c>
      <c r="I23" s="17">
        <v>0</v>
      </c>
      <c r="J23" s="15" t="s">
        <v>135</v>
      </c>
      <c r="K23" s="18" t="s">
        <v>103</v>
      </c>
      <c r="M23" s="15" t="s">
        <v>97</v>
      </c>
      <c r="N23" s="17">
        <v>13</v>
      </c>
      <c r="O23" s="17">
        <v>1</v>
      </c>
      <c r="P23" s="17">
        <v>6</v>
      </c>
      <c r="Q23" s="17">
        <v>0</v>
      </c>
      <c r="R23" s="15" t="s">
        <v>138</v>
      </c>
      <c r="S23" s="18" t="s">
        <v>103</v>
      </c>
    </row>
    <row r="24" spans="3:19" ht="16" x14ac:dyDescent="0.15">
      <c r="C24" s="15" t="s">
        <v>98</v>
      </c>
      <c r="D24" s="17">
        <v>0</v>
      </c>
      <c r="E24" s="17">
        <v>0</v>
      </c>
      <c r="F24" s="17">
        <v>0</v>
      </c>
      <c r="G24" s="17">
        <v>0</v>
      </c>
      <c r="H24" s="17">
        <v>19</v>
      </c>
      <c r="I24" s="17">
        <v>1</v>
      </c>
      <c r="J24" s="15" t="s">
        <v>134</v>
      </c>
      <c r="K24" s="18" t="s">
        <v>103</v>
      </c>
      <c r="M24" s="15" t="s">
        <v>98</v>
      </c>
      <c r="N24" s="17">
        <v>0</v>
      </c>
      <c r="O24" s="17">
        <v>2</v>
      </c>
      <c r="P24" s="17">
        <v>0</v>
      </c>
      <c r="Q24" s="17">
        <v>18</v>
      </c>
      <c r="R24" t="s">
        <v>134</v>
      </c>
      <c r="S24" s="18" t="s">
        <v>103</v>
      </c>
    </row>
    <row r="25" spans="3:19" ht="16" x14ac:dyDescent="0.15">
      <c r="C25" s="15" t="s">
        <v>99</v>
      </c>
      <c r="D25" s="17">
        <v>0</v>
      </c>
      <c r="E25" s="17">
        <v>0</v>
      </c>
      <c r="F25" s="17">
        <v>0</v>
      </c>
      <c r="G25" s="17">
        <v>0</v>
      </c>
      <c r="H25" s="17">
        <v>19</v>
      </c>
      <c r="I25" s="17">
        <v>1</v>
      </c>
      <c r="J25" s="15" t="s">
        <v>134</v>
      </c>
      <c r="K25" s="18" t="s">
        <v>103</v>
      </c>
      <c r="M25" s="15" t="s">
        <v>99</v>
      </c>
      <c r="N25" s="17">
        <v>0</v>
      </c>
      <c r="O25" s="17">
        <v>1</v>
      </c>
      <c r="P25" s="17">
        <v>1</v>
      </c>
      <c r="Q25" s="17">
        <v>18</v>
      </c>
      <c r="R25" t="s">
        <v>134</v>
      </c>
      <c r="S25" s="18" t="s">
        <v>103</v>
      </c>
    </row>
    <row r="26" spans="3:19" ht="16" x14ac:dyDescent="0.15">
      <c r="C26" s="15" t="s">
        <v>100</v>
      </c>
      <c r="D26" s="17">
        <v>5</v>
      </c>
      <c r="E26" s="17">
        <v>1</v>
      </c>
      <c r="F26" s="17">
        <v>4</v>
      </c>
      <c r="G26" s="17">
        <v>10</v>
      </c>
      <c r="H26" s="17">
        <v>0</v>
      </c>
      <c r="I26" s="17">
        <v>0</v>
      </c>
      <c r="J26" s="15" t="s">
        <v>136</v>
      </c>
      <c r="K26" s="18" t="s">
        <v>103</v>
      </c>
      <c r="M26" s="15" t="s">
        <v>100</v>
      </c>
      <c r="N26" s="17">
        <v>6</v>
      </c>
      <c r="O26" s="17">
        <v>1</v>
      </c>
      <c r="P26" s="17">
        <v>13</v>
      </c>
      <c r="Q26" s="17">
        <v>0</v>
      </c>
      <c r="R26" s="15" t="s">
        <v>136</v>
      </c>
      <c r="S26" s="18" t="s">
        <v>103</v>
      </c>
    </row>
    <row r="27" spans="3:19" ht="16" x14ac:dyDescent="0.15">
      <c r="C27" s="15" t="s">
        <v>101</v>
      </c>
      <c r="D27" s="17">
        <v>0</v>
      </c>
      <c r="E27" s="17">
        <v>13</v>
      </c>
      <c r="F27" s="17">
        <v>1</v>
      </c>
      <c r="G27" s="17">
        <v>1</v>
      </c>
      <c r="H27" s="17">
        <v>5</v>
      </c>
      <c r="I27" s="17">
        <v>0</v>
      </c>
      <c r="J27" s="15" t="s">
        <v>133</v>
      </c>
      <c r="K27" s="18" t="s">
        <v>103</v>
      </c>
      <c r="M27" s="15" t="s">
        <v>101</v>
      </c>
      <c r="N27" s="17">
        <v>1</v>
      </c>
      <c r="O27" s="17">
        <v>11</v>
      </c>
      <c r="P27" s="17">
        <v>3</v>
      </c>
      <c r="Q27" s="17">
        <v>5</v>
      </c>
      <c r="R27" s="15" t="s">
        <v>133</v>
      </c>
      <c r="S27" s="18" t="s">
        <v>103</v>
      </c>
    </row>
  </sheetData>
  <mergeCells count="2">
    <mergeCell ref="J4:K4"/>
    <mergeCell ref="R4:S4"/>
  </mergeCells>
  <conditionalFormatting sqref="D6:I6">
    <cfRule type="top10" dxfId="49" priority="54" percent="1" rank="10"/>
  </conditionalFormatting>
  <conditionalFormatting sqref="D7:I7">
    <cfRule type="top10" dxfId="48" priority="53" percent="1" rank="10"/>
  </conditionalFormatting>
  <conditionalFormatting sqref="D8:I8">
    <cfRule type="top10" dxfId="47" priority="52" percent="1" rank="10"/>
  </conditionalFormatting>
  <conditionalFormatting sqref="D9:I9">
    <cfRule type="top10" dxfId="46" priority="51" percent="1" rank="10"/>
  </conditionalFormatting>
  <conditionalFormatting sqref="D10:I10">
    <cfRule type="top10" dxfId="45" priority="50" percent="1" rank="10"/>
  </conditionalFormatting>
  <conditionalFormatting sqref="D11:I11">
    <cfRule type="top10" dxfId="44" priority="49" percent="1" rank="10"/>
  </conditionalFormatting>
  <conditionalFormatting sqref="D12:I12">
    <cfRule type="top10" dxfId="43" priority="48" percent="1" rank="10"/>
  </conditionalFormatting>
  <conditionalFormatting sqref="D13:I13">
    <cfRule type="top10" dxfId="42" priority="47" percent="1" rank="10"/>
  </conditionalFormatting>
  <conditionalFormatting sqref="D14:I14">
    <cfRule type="top10" dxfId="41" priority="46" percent="1" rank="10"/>
  </conditionalFormatting>
  <conditionalFormatting sqref="D15:I15">
    <cfRule type="top10" dxfId="40" priority="45" percent="1" rank="10"/>
  </conditionalFormatting>
  <conditionalFormatting sqref="D16:I16">
    <cfRule type="top10" dxfId="39" priority="44" percent="1" rank="10"/>
  </conditionalFormatting>
  <conditionalFormatting sqref="D17:I17">
    <cfRule type="top10" dxfId="38" priority="43" percent="1" rank="10"/>
  </conditionalFormatting>
  <conditionalFormatting sqref="D18:I18">
    <cfRule type="top10" dxfId="37" priority="42" percent="1" rank="10"/>
  </conditionalFormatting>
  <conditionalFormatting sqref="D19:I19">
    <cfRule type="top10" dxfId="36" priority="41" percent="1" rank="10"/>
  </conditionalFormatting>
  <conditionalFormatting sqref="D20:I20">
    <cfRule type="top10" dxfId="35" priority="40" percent="1" rank="10"/>
  </conditionalFormatting>
  <conditionalFormatting sqref="D21:I21">
    <cfRule type="top10" dxfId="34" priority="39" percent="1" rank="10"/>
  </conditionalFormatting>
  <conditionalFormatting sqref="D22:I22">
    <cfRule type="top10" dxfId="33" priority="38" percent="1" rank="10"/>
  </conditionalFormatting>
  <conditionalFormatting sqref="D23:I23">
    <cfRule type="top10" dxfId="32" priority="37" percent="1" rank="10"/>
  </conditionalFormatting>
  <conditionalFormatting sqref="D24:I24">
    <cfRule type="top10" dxfId="31" priority="36" percent="1" rank="10"/>
  </conditionalFormatting>
  <conditionalFormatting sqref="D25:I25">
    <cfRule type="top10" dxfId="30" priority="35" percent="1" rank="10"/>
  </conditionalFormatting>
  <conditionalFormatting sqref="D26:I26">
    <cfRule type="top10" dxfId="29" priority="34" percent="1" rank="10"/>
  </conditionalFormatting>
  <conditionalFormatting sqref="D27:I27">
    <cfRule type="top10" dxfId="28" priority="33" percent="1" rank="10"/>
  </conditionalFormatting>
  <conditionalFormatting sqref="D5:J5">
    <cfRule type="top10" dxfId="27" priority="55" percent="1" rank="10"/>
  </conditionalFormatting>
  <conditionalFormatting sqref="J7">
    <cfRule type="top10" dxfId="26" priority="31" percent="1" rank="10"/>
  </conditionalFormatting>
  <conditionalFormatting sqref="J12">
    <cfRule type="top10" dxfId="25" priority="30" percent="1" rank="10"/>
  </conditionalFormatting>
  <conditionalFormatting sqref="J14">
    <cfRule type="top10" dxfId="24" priority="29" percent="1" rank="10"/>
  </conditionalFormatting>
  <conditionalFormatting sqref="J23">
    <cfRule type="top10" dxfId="23" priority="28" percent="1" rank="10"/>
  </conditionalFormatting>
  <conditionalFormatting sqref="N5:Q5">
    <cfRule type="top10" dxfId="22" priority="122" percent="1" rank="10"/>
  </conditionalFormatting>
  <conditionalFormatting sqref="N6:Q6">
    <cfRule type="top10" dxfId="21" priority="100" percent="1" rank="10"/>
  </conditionalFormatting>
  <conditionalFormatting sqref="N7:Q7">
    <cfRule type="top10" dxfId="20" priority="101" percent="1" rank="10"/>
  </conditionalFormatting>
  <conditionalFormatting sqref="N8:Q8">
    <cfRule type="top10" dxfId="19" priority="102" percent="1" rank="10"/>
  </conditionalFormatting>
  <conditionalFormatting sqref="N9:Q9">
    <cfRule type="top10" dxfId="18" priority="103" percent="1" rank="10"/>
  </conditionalFormatting>
  <conditionalFormatting sqref="N10:Q10">
    <cfRule type="top10" dxfId="17" priority="104" percent="1" rank="10"/>
  </conditionalFormatting>
  <conditionalFormatting sqref="N11:Q11">
    <cfRule type="top10" dxfId="16" priority="105" percent="1" rank="10"/>
  </conditionalFormatting>
  <conditionalFormatting sqref="N12:Q12">
    <cfRule type="top10" dxfId="15" priority="106" percent="1" rank="10"/>
  </conditionalFormatting>
  <conditionalFormatting sqref="N13:Q13">
    <cfRule type="top10" dxfId="14" priority="107" percent="1" rank="10"/>
  </conditionalFormatting>
  <conditionalFormatting sqref="N14:Q14">
    <cfRule type="top10" dxfId="13" priority="108" percent="1" rank="10"/>
  </conditionalFormatting>
  <conditionalFormatting sqref="N15:Q15">
    <cfRule type="top10" dxfId="12" priority="109" percent="1" rank="10"/>
  </conditionalFormatting>
  <conditionalFormatting sqref="N16:Q16">
    <cfRule type="top10" dxfId="11" priority="110" percent="1" rank="10"/>
  </conditionalFormatting>
  <conditionalFormatting sqref="N17:Q17">
    <cfRule type="top10" dxfId="10" priority="111" percent="1" rank="10"/>
  </conditionalFormatting>
  <conditionalFormatting sqref="N18:Q18">
    <cfRule type="top10" dxfId="9" priority="112" percent="1" rank="10"/>
  </conditionalFormatting>
  <conditionalFormatting sqref="N19:Q19">
    <cfRule type="top10" dxfId="8" priority="113" percent="1" rank="10"/>
  </conditionalFormatting>
  <conditionalFormatting sqref="N20:Q20">
    <cfRule type="top10" dxfId="7" priority="114" percent="1" rank="10"/>
  </conditionalFormatting>
  <conditionalFormatting sqref="N21:Q21">
    <cfRule type="top10" dxfId="6" priority="115" percent="1" rank="10"/>
  </conditionalFormatting>
  <conditionalFormatting sqref="N22:Q22">
    <cfRule type="top10" dxfId="5" priority="116" percent="1" rank="10"/>
  </conditionalFormatting>
  <conditionalFormatting sqref="N23:Q23">
    <cfRule type="top10" dxfId="4" priority="117" percent="1" rank="10"/>
  </conditionalFormatting>
  <conditionalFormatting sqref="N24:Q24">
    <cfRule type="top10" dxfId="3" priority="118" percent="1" rank="10"/>
  </conditionalFormatting>
  <conditionalFormatting sqref="N25:Q25">
    <cfRule type="top10" dxfId="2" priority="119" percent="1" rank="10"/>
  </conditionalFormatting>
  <conditionalFormatting sqref="N26:Q26">
    <cfRule type="top10" dxfId="1" priority="120" percent="1" rank="10"/>
  </conditionalFormatting>
  <conditionalFormatting sqref="N27:Q27">
    <cfRule type="top10" dxfId="0" priority="121" percent="1" rank="10"/>
  </conditionalFormatting>
  <pageMargins left="0.7" right="0.7" top="0.78740157499999996" bottom="0.78740157499999996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A0C0-AF33-8342-A2D7-F095EF456D60}">
  <dimension ref="A1:U51"/>
  <sheetViews>
    <sheetView workbookViewId="0">
      <selection activeCell="C33" sqref="C33"/>
    </sheetView>
  </sheetViews>
  <sheetFormatPr baseColWidth="10" defaultRowHeight="13" x14ac:dyDescent="0.15"/>
  <cols>
    <col min="3" max="3" width="12.6640625" customWidth="1"/>
    <col min="9" max="9" width="13.33203125" customWidth="1"/>
  </cols>
  <sheetData>
    <row r="1" spans="1:21" x14ac:dyDescent="0.15">
      <c r="A1" t="s">
        <v>0</v>
      </c>
      <c r="B1" t="s">
        <v>105</v>
      </c>
      <c r="C1" t="s">
        <v>106</v>
      </c>
      <c r="D1" t="s">
        <v>105</v>
      </c>
      <c r="E1" t="s">
        <v>106</v>
      </c>
      <c r="G1" t="s">
        <v>111</v>
      </c>
      <c r="L1" s="25" t="s">
        <v>116</v>
      </c>
      <c r="M1" s="25"/>
      <c r="N1" s="25"/>
      <c r="U1">
        <v>21</v>
      </c>
    </row>
    <row r="2" spans="1:21" x14ac:dyDescent="0.15">
      <c r="A2">
        <v>1</v>
      </c>
      <c r="B2">
        <v>21</v>
      </c>
      <c r="C2" s="6">
        <v>0.91304347826086951</v>
      </c>
      <c r="D2">
        <v>22</v>
      </c>
      <c r="E2" s="6">
        <v>0.95652173913043481</v>
      </c>
      <c r="G2">
        <f>B2-D2</f>
        <v>-1</v>
      </c>
      <c r="I2">
        <f>(G2-$G$23)^2</f>
        <v>1.3224999999999998</v>
      </c>
      <c r="L2">
        <v>20.6</v>
      </c>
      <c r="N2">
        <v>21.67</v>
      </c>
      <c r="P2">
        <f>L2-N2</f>
        <v>-1.0700000000000003</v>
      </c>
      <c r="U2">
        <v>14</v>
      </c>
    </row>
    <row r="3" spans="1:21" x14ac:dyDescent="0.15">
      <c r="A3">
        <v>4</v>
      </c>
      <c r="B3">
        <v>14</v>
      </c>
      <c r="C3" s="6">
        <v>0.60869565217391308</v>
      </c>
      <c r="D3">
        <v>13</v>
      </c>
      <c r="E3" s="6">
        <v>0.56521739130434778</v>
      </c>
      <c r="G3">
        <f t="shared" ref="G3:G21" si="0">B3-D3</f>
        <v>1</v>
      </c>
      <c r="I3">
        <f t="shared" ref="I3:I21" si="1">(G3-$G$23)^2</f>
        <v>9.9224999999999994</v>
      </c>
      <c r="L3">
        <v>12.200000000000003</v>
      </c>
      <c r="N3">
        <v>9.6999999999999993</v>
      </c>
      <c r="P3">
        <f t="shared" ref="P3:P21" si="2">L3-N3</f>
        <v>2.5000000000000036</v>
      </c>
      <c r="U3">
        <v>13</v>
      </c>
    </row>
    <row r="4" spans="1:21" x14ac:dyDescent="0.15">
      <c r="A4">
        <v>5</v>
      </c>
      <c r="B4">
        <v>13</v>
      </c>
      <c r="C4" s="6">
        <v>0.56521739130434778</v>
      </c>
      <c r="D4">
        <v>15</v>
      </c>
      <c r="E4" s="6">
        <v>0.65217391304347827</v>
      </c>
      <c r="G4">
        <f t="shared" si="0"/>
        <v>-2</v>
      </c>
      <c r="I4">
        <f t="shared" si="1"/>
        <v>2.2499999999999975E-2</v>
      </c>
      <c r="L4">
        <v>11</v>
      </c>
      <c r="N4">
        <v>12.36</v>
      </c>
      <c r="P4">
        <f t="shared" si="2"/>
        <v>-1.3599999999999994</v>
      </c>
      <c r="U4">
        <v>14</v>
      </c>
    </row>
    <row r="5" spans="1:21" x14ac:dyDescent="0.15">
      <c r="A5">
        <v>1</v>
      </c>
      <c r="B5">
        <v>14</v>
      </c>
      <c r="C5" s="6">
        <v>0.60869565217391308</v>
      </c>
      <c r="D5">
        <v>18</v>
      </c>
      <c r="E5" s="6">
        <v>0.78260869565217395</v>
      </c>
      <c r="G5">
        <f t="shared" si="0"/>
        <v>-4</v>
      </c>
      <c r="I5">
        <f t="shared" si="1"/>
        <v>3.4225000000000003</v>
      </c>
      <c r="L5">
        <v>12.2</v>
      </c>
      <c r="N5">
        <v>16.350000000000001</v>
      </c>
      <c r="P5">
        <f t="shared" si="2"/>
        <v>-4.1500000000000021</v>
      </c>
      <c r="U5">
        <v>19</v>
      </c>
    </row>
    <row r="6" spans="1:21" x14ac:dyDescent="0.15">
      <c r="A6">
        <v>2</v>
      </c>
      <c r="B6">
        <v>15</v>
      </c>
      <c r="C6" s="6">
        <v>0.65217391304347827</v>
      </c>
      <c r="D6">
        <v>17</v>
      </c>
      <c r="E6" s="6">
        <v>0.73913043478260865</v>
      </c>
      <c r="G6">
        <f t="shared" si="0"/>
        <v>-2</v>
      </c>
      <c r="I6">
        <f t="shared" si="1"/>
        <v>2.2499999999999975E-2</v>
      </c>
      <c r="L6">
        <v>13.399999999999999</v>
      </c>
      <c r="N6">
        <v>15.02</v>
      </c>
      <c r="P6">
        <f t="shared" si="2"/>
        <v>-1.620000000000001</v>
      </c>
      <c r="U6">
        <v>12</v>
      </c>
    </row>
    <row r="7" spans="1:21" x14ac:dyDescent="0.15">
      <c r="A7">
        <v>3</v>
      </c>
      <c r="B7">
        <v>19</v>
      </c>
      <c r="C7" s="6">
        <v>0.82608695652173914</v>
      </c>
      <c r="D7">
        <v>21</v>
      </c>
      <c r="E7" s="6">
        <v>0.91304347826086951</v>
      </c>
      <c r="G7">
        <f t="shared" si="0"/>
        <v>-2</v>
      </c>
      <c r="I7">
        <f t="shared" si="1"/>
        <v>2.2499999999999975E-2</v>
      </c>
      <c r="L7">
        <v>18.200000000000003</v>
      </c>
      <c r="N7">
        <v>20.340000000000003</v>
      </c>
      <c r="P7">
        <f t="shared" si="2"/>
        <v>-2.1400000000000006</v>
      </c>
      <c r="U7">
        <v>13</v>
      </c>
    </row>
    <row r="8" spans="1:21" x14ac:dyDescent="0.15">
      <c r="A8">
        <v>4</v>
      </c>
      <c r="B8">
        <v>12</v>
      </c>
      <c r="C8" s="6">
        <v>0.52173913043478259</v>
      </c>
      <c r="D8">
        <v>13</v>
      </c>
      <c r="E8" s="6">
        <v>0.56521739130434778</v>
      </c>
      <c r="G8">
        <f t="shared" si="0"/>
        <v>-1</v>
      </c>
      <c r="I8">
        <f t="shared" si="1"/>
        <v>1.3224999999999998</v>
      </c>
      <c r="L8">
        <v>9.7999999999999989</v>
      </c>
      <c r="N8">
        <v>9.6999999999999993</v>
      </c>
      <c r="P8">
        <f t="shared" si="2"/>
        <v>9.9999999999999645E-2</v>
      </c>
      <c r="U8">
        <v>19</v>
      </c>
    </row>
    <row r="9" spans="1:21" x14ac:dyDescent="0.15">
      <c r="A9">
        <v>5</v>
      </c>
      <c r="B9">
        <v>13</v>
      </c>
      <c r="C9" s="6">
        <v>0.56521739130434778</v>
      </c>
      <c r="D9">
        <v>17</v>
      </c>
      <c r="E9" s="6">
        <v>0.73913043478260865</v>
      </c>
      <c r="G9">
        <f t="shared" si="0"/>
        <v>-4</v>
      </c>
      <c r="I9">
        <f t="shared" si="1"/>
        <v>3.4225000000000003</v>
      </c>
      <c r="L9">
        <v>11</v>
      </c>
      <c r="N9">
        <v>15.02</v>
      </c>
      <c r="P9">
        <f t="shared" si="2"/>
        <v>-4.0199999999999996</v>
      </c>
      <c r="U9">
        <v>19</v>
      </c>
    </row>
    <row r="10" spans="1:21" x14ac:dyDescent="0.15">
      <c r="A10">
        <v>7</v>
      </c>
      <c r="B10">
        <v>19</v>
      </c>
      <c r="C10" s="6">
        <v>0.82608695652173914</v>
      </c>
      <c r="D10">
        <v>21</v>
      </c>
      <c r="E10" s="6">
        <v>0.91304347826086951</v>
      </c>
      <c r="G10">
        <f t="shared" si="0"/>
        <v>-2</v>
      </c>
      <c r="I10">
        <f t="shared" si="1"/>
        <v>2.2499999999999975E-2</v>
      </c>
      <c r="L10">
        <v>18.200000000000003</v>
      </c>
      <c r="N10">
        <v>20.340000000000003</v>
      </c>
      <c r="P10">
        <f t="shared" si="2"/>
        <v>-2.1400000000000006</v>
      </c>
      <c r="U10">
        <v>13</v>
      </c>
    </row>
    <row r="11" spans="1:21" x14ac:dyDescent="0.15">
      <c r="A11">
        <v>8</v>
      </c>
      <c r="B11">
        <v>19</v>
      </c>
      <c r="C11" s="6">
        <v>0.82608695652173914</v>
      </c>
      <c r="D11">
        <v>20</v>
      </c>
      <c r="E11" s="6">
        <v>0.86956521739130432</v>
      </c>
      <c r="G11">
        <f t="shared" si="0"/>
        <v>-1</v>
      </c>
      <c r="I11">
        <f t="shared" si="1"/>
        <v>1.3224999999999998</v>
      </c>
      <c r="L11">
        <v>18.2</v>
      </c>
      <c r="N11">
        <v>19.009999999999998</v>
      </c>
      <c r="P11">
        <f t="shared" si="2"/>
        <v>-0.80999999999999872</v>
      </c>
      <c r="U11">
        <v>14</v>
      </c>
    </row>
    <row r="12" spans="1:21" x14ac:dyDescent="0.15">
      <c r="A12">
        <v>9</v>
      </c>
      <c r="B12">
        <v>13</v>
      </c>
      <c r="C12" s="6">
        <v>0.56521739130434778</v>
      </c>
      <c r="D12">
        <v>16</v>
      </c>
      <c r="E12" s="6">
        <v>0.69565217391304346</v>
      </c>
      <c r="G12">
        <f t="shared" si="0"/>
        <v>-3</v>
      </c>
      <c r="I12">
        <f t="shared" si="1"/>
        <v>0.72250000000000014</v>
      </c>
      <c r="L12">
        <v>11</v>
      </c>
      <c r="N12">
        <v>13.69</v>
      </c>
      <c r="P12">
        <f t="shared" si="2"/>
        <v>-2.6899999999999995</v>
      </c>
      <c r="U12">
        <v>17</v>
      </c>
    </row>
    <row r="13" spans="1:21" x14ac:dyDescent="0.15">
      <c r="A13">
        <v>12</v>
      </c>
      <c r="B13">
        <v>14</v>
      </c>
      <c r="C13" s="6">
        <v>0.60869565217391308</v>
      </c>
      <c r="D13">
        <v>17</v>
      </c>
      <c r="E13" s="6">
        <v>0.73913043478260865</v>
      </c>
      <c r="G13">
        <f t="shared" si="0"/>
        <v>-3</v>
      </c>
      <c r="I13">
        <f t="shared" si="1"/>
        <v>0.72250000000000014</v>
      </c>
      <c r="L13">
        <v>12.200000000000001</v>
      </c>
      <c r="N13">
        <v>15.02</v>
      </c>
      <c r="P13">
        <f t="shared" si="2"/>
        <v>-2.8199999999999985</v>
      </c>
      <c r="U13">
        <v>19</v>
      </c>
    </row>
    <row r="14" spans="1:21" x14ac:dyDescent="0.15">
      <c r="A14">
        <v>13</v>
      </c>
      <c r="B14">
        <v>17</v>
      </c>
      <c r="C14" s="6">
        <v>0.73913043478260865</v>
      </c>
      <c r="D14">
        <v>21</v>
      </c>
      <c r="E14" s="6">
        <v>0.91304347826086951</v>
      </c>
      <c r="G14">
        <f t="shared" si="0"/>
        <v>-4</v>
      </c>
      <c r="I14">
        <f t="shared" si="1"/>
        <v>3.4225000000000003</v>
      </c>
      <c r="L14">
        <v>15.8</v>
      </c>
      <c r="N14">
        <v>20.340000000000003</v>
      </c>
      <c r="P14">
        <f t="shared" si="2"/>
        <v>-4.5400000000000027</v>
      </c>
      <c r="U14">
        <v>16</v>
      </c>
    </row>
    <row r="15" spans="1:21" x14ac:dyDescent="0.15">
      <c r="A15">
        <v>15</v>
      </c>
      <c r="B15">
        <v>19</v>
      </c>
      <c r="C15" s="6">
        <v>0.82608695652173914</v>
      </c>
      <c r="D15">
        <v>22</v>
      </c>
      <c r="E15" s="6">
        <v>0.95652173913043481</v>
      </c>
      <c r="G15">
        <f t="shared" si="0"/>
        <v>-3</v>
      </c>
      <c r="I15">
        <f t="shared" si="1"/>
        <v>0.72250000000000014</v>
      </c>
      <c r="L15">
        <v>18.2</v>
      </c>
      <c r="N15">
        <v>21.67</v>
      </c>
      <c r="P15">
        <f t="shared" si="2"/>
        <v>-3.4700000000000024</v>
      </c>
      <c r="U15">
        <v>13</v>
      </c>
    </row>
    <row r="16" spans="1:21" x14ac:dyDescent="0.15">
      <c r="A16">
        <v>16</v>
      </c>
      <c r="B16">
        <v>16</v>
      </c>
      <c r="C16" s="6">
        <v>0.69565217391304346</v>
      </c>
      <c r="D16">
        <v>15</v>
      </c>
      <c r="E16" s="6">
        <v>0.65217391304347827</v>
      </c>
      <c r="G16">
        <f t="shared" si="0"/>
        <v>1</v>
      </c>
      <c r="I16">
        <f t="shared" si="1"/>
        <v>9.9224999999999994</v>
      </c>
      <c r="L16">
        <v>14.600000000000001</v>
      </c>
      <c r="N16">
        <v>12.36</v>
      </c>
      <c r="P16">
        <f t="shared" si="2"/>
        <v>2.240000000000002</v>
      </c>
      <c r="U16">
        <v>11</v>
      </c>
    </row>
    <row r="17" spans="1:21" x14ac:dyDescent="0.15">
      <c r="A17">
        <v>17</v>
      </c>
      <c r="B17">
        <v>13</v>
      </c>
      <c r="C17" s="6">
        <v>0.56521739130434778</v>
      </c>
      <c r="D17">
        <v>17</v>
      </c>
      <c r="E17" s="6">
        <v>0.73913043478260865</v>
      </c>
      <c r="G17">
        <f t="shared" si="0"/>
        <v>-4</v>
      </c>
      <c r="I17">
        <f t="shared" si="1"/>
        <v>3.4225000000000003</v>
      </c>
      <c r="L17">
        <v>11.000000000000002</v>
      </c>
      <c r="N17">
        <v>15.02</v>
      </c>
      <c r="P17">
        <f t="shared" si="2"/>
        <v>-4.0199999999999978</v>
      </c>
      <c r="U17">
        <v>16</v>
      </c>
    </row>
    <row r="18" spans="1:21" x14ac:dyDescent="0.15">
      <c r="A18">
        <v>19</v>
      </c>
      <c r="B18">
        <v>11</v>
      </c>
      <c r="C18" s="6">
        <v>0.47826086956521741</v>
      </c>
      <c r="D18">
        <v>12</v>
      </c>
      <c r="E18" s="6">
        <v>0.52173913043478259</v>
      </c>
      <c r="G18">
        <f t="shared" si="0"/>
        <v>-1</v>
      </c>
      <c r="I18">
        <f t="shared" si="1"/>
        <v>1.3224999999999998</v>
      </c>
      <c r="L18">
        <v>8.6000000000000014</v>
      </c>
      <c r="N18">
        <v>8.3699999999999992</v>
      </c>
      <c r="P18">
        <f t="shared" si="2"/>
        <v>0.2300000000000022</v>
      </c>
      <c r="U18">
        <v>9</v>
      </c>
    </row>
    <row r="19" spans="1:21" x14ac:dyDescent="0.15">
      <c r="A19">
        <v>20</v>
      </c>
      <c r="B19">
        <v>16</v>
      </c>
      <c r="C19" s="6">
        <v>0.69565217391304346</v>
      </c>
      <c r="D19">
        <v>15</v>
      </c>
      <c r="E19" s="6">
        <v>0.65217391304347827</v>
      </c>
      <c r="G19">
        <f t="shared" si="0"/>
        <v>1</v>
      </c>
      <c r="I19">
        <f t="shared" si="1"/>
        <v>9.9224999999999994</v>
      </c>
      <c r="L19">
        <v>14.600000000000003</v>
      </c>
      <c r="N19">
        <v>12.36</v>
      </c>
      <c r="P19">
        <f t="shared" si="2"/>
        <v>2.2400000000000038</v>
      </c>
      <c r="U19">
        <v>11</v>
      </c>
    </row>
    <row r="20" spans="1:21" x14ac:dyDescent="0.15">
      <c r="A20">
        <v>21</v>
      </c>
      <c r="B20">
        <v>9</v>
      </c>
      <c r="C20" s="6">
        <v>0.39130434782608697</v>
      </c>
      <c r="D20">
        <v>19</v>
      </c>
      <c r="E20" s="6">
        <v>0.82608695652173914</v>
      </c>
      <c r="G20">
        <f t="shared" si="0"/>
        <v>-10</v>
      </c>
      <c r="I20">
        <f t="shared" si="1"/>
        <v>61.622499999999995</v>
      </c>
      <c r="L20">
        <v>6.1999999999999993</v>
      </c>
      <c r="N20">
        <v>17.68</v>
      </c>
      <c r="P20">
        <f t="shared" si="2"/>
        <v>-11.48</v>
      </c>
      <c r="U20">
        <v>21.67</v>
      </c>
    </row>
    <row r="21" spans="1:21" x14ac:dyDescent="0.15">
      <c r="A21">
        <v>23</v>
      </c>
      <c r="B21">
        <v>11</v>
      </c>
      <c r="C21" s="6">
        <v>0.47826086956521741</v>
      </c>
      <c r="D21">
        <v>10</v>
      </c>
      <c r="E21" s="6">
        <f t="shared" ref="E21" si="3">D21/23</f>
        <v>0.43478260869565216</v>
      </c>
      <c r="G21">
        <f t="shared" si="0"/>
        <v>1</v>
      </c>
      <c r="I21">
        <f t="shared" si="1"/>
        <v>9.9224999999999994</v>
      </c>
      <c r="L21">
        <v>8.6000000000000014</v>
      </c>
      <c r="N21">
        <v>5.7099999999999991</v>
      </c>
      <c r="P21">
        <f t="shared" si="2"/>
        <v>2.8900000000000023</v>
      </c>
      <c r="U21">
        <v>9.6999999999999993</v>
      </c>
    </row>
    <row r="22" spans="1:21" x14ac:dyDescent="0.15">
      <c r="B22" s="3" t="s">
        <v>107</v>
      </c>
      <c r="D22" s="3" t="s">
        <v>108</v>
      </c>
      <c r="U22">
        <v>12.36</v>
      </c>
    </row>
    <row r="23" spans="1:21" x14ac:dyDescent="0.15">
      <c r="B23" s="3">
        <f>AVERAGE(B2:B21)</f>
        <v>14.9</v>
      </c>
      <c r="C23" s="6">
        <v>0.64782608695652155</v>
      </c>
      <c r="D23" s="3">
        <f>AVERAGE(D1:D21)</f>
        <v>17.05</v>
      </c>
      <c r="E23" s="6">
        <f>AVERAGE(E1:E20)</f>
        <v>0.75743707093821511</v>
      </c>
      <c r="G23">
        <f>AVERAGE(G2:G21)</f>
        <v>-2.15</v>
      </c>
      <c r="I23">
        <f>SUM(I2:I21)</f>
        <v>122.55</v>
      </c>
      <c r="L23">
        <f>AVERAGE(L2:L21)</f>
        <v>13.280000000000001</v>
      </c>
      <c r="N23">
        <f>AVERAGE(N2:N21)</f>
        <v>15.086500000000001</v>
      </c>
      <c r="P23">
        <f>AVERAGE(P2:P21)</f>
        <v>-1.8064999999999998</v>
      </c>
      <c r="U23">
        <v>16.350000000000001</v>
      </c>
    </row>
    <row r="24" spans="1:21" x14ac:dyDescent="0.15">
      <c r="I24">
        <f>I23/19</f>
        <v>6.45</v>
      </c>
      <c r="U24">
        <v>15.02</v>
      </c>
    </row>
    <row r="25" spans="1:21" x14ac:dyDescent="0.15">
      <c r="B25" s="28" t="s">
        <v>109</v>
      </c>
      <c r="C25" s="28"/>
      <c r="D25" s="28" t="s">
        <v>110</v>
      </c>
      <c r="E25" s="28"/>
      <c r="I25">
        <f>SQRT(I24)</f>
        <v>2.5396850198400589</v>
      </c>
      <c r="U25">
        <v>20.340000000000003</v>
      </c>
    </row>
    <row r="26" spans="1:21" x14ac:dyDescent="0.15">
      <c r="J26" t="s">
        <v>112</v>
      </c>
      <c r="L26" s="8">
        <f>STDEV(L2:L21)</f>
        <v>3.9107947772126375</v>
      </c>
      <c r="N26" s="8">
        <f>STDEV(N2:N21)</f>
        <v>4.6369650634871</v>
      </c>
      <c r="P26">
        <f>STDEV(P2:P21)</f>
        <v>3.2770353659174463</v>
      </c>
      <c r="U26">
        <v>9.6999999999999993</v>
      </c>
    </row>
    <row r="27" spans="1:21" x14ac:dyDescent="0.15">
      <c r="A27" t="s">
        <v>112</v>
      </c>
      <c r="B27">
        <f>STDEV(B2:B21)</f>
        <v>3.258995647677204</v>
      </c>
      <c r="D27">
        <f>STDEV(D2:D21)</f>
        <v>3.4864398973587267</v>
      </c>
      <c r="G27">
        <f>STDEV(G2:G21)</f>
        <v>2.5396850198400589</v>
      </c>
      <c r="J27" t="s">
        <v>113</v>
      </c>
      <c r="L27">
        <f>_xlfn.VAR.S(L2:L21)</f>
        <v>15.294315789473641</v>
      </c>
      <c r="N27">
        <f>_xlfn.VAR.S(N2:N21)</f>
        <v>21.501444999999922</v>
      </c>
      <c r="U27">
        <v>15.02</v>
      </c>
    </row>
    <row r="28" spans="1:21" x14ac:dyDescent="0.15">
      <c r="A28" t="s">
        <v>113</v>
      </c>
      <c r="B28">
        <f>_xlfn.VAR.P(B2:B21)</f>
        <v>10.09</v>
      </c>
      <c r="D28">
        <f>_xlfn.VAR.P(D2:D21)</f>
        <v>11.547499999999999</v>
      </c>
      <c r="I28">
        <f>G23/G27</f>
        <v>-0.84656167328001952</v>
      </c>
      <c r="U28">
        <v>20.340000000000003</v>
      </c>
    </row>
    <row r="29" spans="1:21" x14ac:dyDescent="0.15">
      <c r="U29">
        <v>19.009999999999998</v>
      </c>
    </row>
    <row r="30" spans="1:21" x14ac:dyDescent="0.15">
      <c r="U30">
        <v>13.69</v>
      </c>
    </row>
    <row r="31" spans="1:21" x14ac:dyDescent="0.15">
      <c r="P31" s="3" t="s">
        <v>123</v>
      </c>
      <c r="Q31" t="s">
        <v>129</v>
      </c>
      <c r="U31">
        <v>15.02</v>
      </c>
    </row>
    <row r="32" spans="1:21" x14ac:dyDescent="0.15">
      <c r="B32">
        <f>B27*B27+D27*D27</f>
        <v>22.776315789473685</v>
      </c>
      <c r="C32">
        <f>SQRT(B32-(2*B27*D27*0.718))</f>
        <v>2.5416655620462043</v>
      </c>
      <c r="D32">
        <f>(D23-B23)/C32</f>
        <v>0.84590200697731133</v>
      </c>
      <c r="G32" s="3" t="s">
        <v>123</v>
      </c>
      <c r="H32" t="s">
        <v>129</v>
      </c>
      <c r="L32">
        <f>L26*L26+N26*N26</f>
        <v>36.795760789473569</v>
      </c>
      <c r="M32">
        <f>SQRT(L32-2*L26*N26*0.7184429)</f>
        <v>3.2770351493464709</v>
      </c>
      <c r="P32" s="5">
        <f>P23/M32</f>
        <v>-0.55126048933599769</v>
      </c>
      <c r="U32">
        <v>20.340000000000003</v>
      </c>
    </row>
    <row r="33" spans="2:21" x14ac:dyDescent="0.15">
      <c r="G33" t="s">
        <v>121</v>
      </c>
      <c r="U33">
        <v>21.67</v>
      </c>
    </row>
    <row r="34" spans="2:21" x14ac:dyDescent="0.15">
      <c r="D34" s="10"/>
      <c r="G34">
        <f>(B23-D23)/D32</f>
        <v>-2.5416655620462043</v>
      </c>
      <c r="U34">
        <v>12.36</v>
      </c>
    </row>
    <row r="35" spans="2:21" x14ac:dyDescent="0.15">
      <c r="U35">
        <v>15.02</v>
      </c>
    </row>
    <row r="36" spans="2:21" x14ac:dyDescent="0.15">
      <c r="U36">
        <v>8.3699999999999992</v>
      </c>
    </row>
    <row r="37" spans="2:21" x14ac:dyDescent="0.15">
      <c r="U37">
        <v>12.36</v>
      </c>
    </row>
    <row r="38" spans="2:21" x14ac:dyDescent="0.15">
      <c r="U38">
        <v>17.68</v>
      </c>
    </row>
    <row r="39" spans="2:21" x14ac:dyDescent="0.15">
      <c r="B39" s="28" t="s">
        <v>117</v>
      </c>
      <c r="C39" s="28"/>
      <c r="D39" s="8">
        <v>-3.7858999999999998</v>
      </c>
      <c r="L39" s="28" t="s">
        <v>117</v>
      </c>
      <c r="M39" s="28"/>
      <c r="N39" s="8">
        <v>-2.4653</v>
      </c>
      <c r="U39">
        <v>5.7099999999999991</v>
      </c>
    </row>
    <row r="40" spans="2:21" x14ac:dyDescent="0.15">
      <c r="B40" s="28" t="s">
        <v>118</v>
      </c>
      <c r="C40" s="28"/>
      <c r="D40" s="8">
        <v>19</v>
      </c>
      <c r="L40" s="28" t="s">
        <v>118</v>
      </c>
      <c r="M40" s="28"/>
      <c r="N40" s="8">
        <v>19</v>
      </c>
      <c r="U40">
        <v>15</v>
      </c>
    </row>
    <row r="41" spans="2:21" x14ac:dyDescent="0.15">
      <c r="B41" s="28" t="s">
        <v>114</v>
      </c>
      <c r="C41" s="28"/>
      <c r="D41" s="10">
        <v>-0.84699999999999998</v>
      </c>
      <c r="E41" t="s">
        <v>120</v>
      </c>
      <c r="L41" s="28" t="s">
        <v>114</v>
      </c>
      <c r="M41" s="28"/>
      <c r="N41" s="10">
        <v>-0.55100000000000005</v>
      </c>
      <c r="O41" t="s">
        <v>119</v>
      </c>
    </row>
    <row r="42" spans="2:21" x14ac:dyDescent="0.15">
      <c r="U42">
        <f>STDEV(U1:U40)</f>
        <v>3.95706209816298</v>
      </c>
    </row>
    <row r="46" spans="2:21" x14ac:dyDescent="0.15">
      <c r="B46" t="s">
        <v>122</v>
      </c>
      <c r="D46" s="13">
        <v>-0.63526780000000005</v>
      </c>
      <c r="F46" t="s">
        <v>124</v>
      </c>
      <c r="N46" t="s">
        <v>122</v>
      </c>
      <c r="P46" s="13">
        <v>-0.41367100000000001</v>
      </c>
      <c r="R46" t="s">
        <v>124</v>
      </c>
    </row>
    <row r="47" spans="2:21" x14ac:dyDescent="0.15">
      <c r="B47" t="s">
        <v>126</v>
      </c>
      <c r="D47" s="12" t="s">
        <v>127</v>
      </c>
      <c r="F47" t="s">
        <v>125</v>
      </c>
      <c r="N47" t="s">
        <v>126</v>
      </c>
      <c r="P47" s="12" t="s">
        <v>128</v>
      </c>
      <c r="R47" t="s">
        <v>125</v>
      </c>
    </row>
    <row r="51" spans="4:4" x14ac:dyDescent="0.15">
      <c r="D51" s="11"/>
    </row>
  </sheetData>
  <mergeCells count="9">
    <mergeCell ref="L1:N1"/>
    <mergeCell ref="B39:C39"/>
    <mergeCell ref="B40:C40"/>
    <mergeCell ref="B41:C41"/>
    <mergeCell ref="L39:M39"/>
    <mergeCell ref="L40:M40"/>
    <mergeCell ref="L41:M41"/>
    <mergeCell ref="B25:C25"/>
    <mergeCell ref="D25:E25"/>
  </mergeCells>
  <pageMargins left="0.7" right="0.7" top="0.78740157499999996" bottom="0.78740157499999996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13304-4746-B749-8CCA-7B2AFCE4343A}">
  <dimension ref="A1"/>
  <sheetViews>
    <sheetView workbookViewId="0"/>
  </sheetViews>
  <sheetFormatPr baseColWidth="10" defaultRowHeight="13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Information</vt:lpstr>
      <vt:lpstr>Kategorisierung von Methoden</vt:lpstr>
      <vt:lpstr>absolute_Haeufigkeiten</vt:lpstr>
      <vt:lpstr>deskrip. Statistik</vt:lpstr>
      <vt:lpstr>demografische 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Kießling, Peter</cp:lastModifiedBy>
  <cp:revision>0</cp:revision>
  <dcterms:created xsi:type="dcterms:W3CDTF">2024-03-24T16:56:15Z</dcterms:created>
  <dcterms:modified xsi:type="dcterms:W3CDTF">2025-06-15T09:06:36Z</dcterms:modified>
</cp:coreProperties>
</file>