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Users/kiessling/Library/Mobile Documents/com~apple~CloudDocs/Uni DDI/Forschung/Diss/digitaler_Anhang/"/>
    </mc:Choice>
  </mc:AlternateContent>
  <xr:revisionPtr revIDLastSave="0" documentId="13_ncr:1_{772A9BB8-7234-6E48-9CAB-243D9640486D}" xr6:coauthVersionLast="47" xr6:coauthVersionMax="47" xr10:uidLastSave="{00000000-0000-0000-0000-000000000000}"/>
  <bookViews>
    <workbookView xWindow="38400" yWindow="10100" windowWidth="30240" windowHeight="18880" tabRatio="212" xr2:uid="{00000000-000D-0000-FFFF-FFFF00000000}"/>
  </bookViews>
  <sheets>
    <sheet name="Information" sheetId="2" r:id="rId1"/>
    <sheet name="Explorative Wirksamkeitsanalys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02" i="1" l="1"/>
  <c r="AD102" i="1" s="1"/>
  <c r="Z102" i="1"/>
  <c r="AA102" i="1" s="1"/>
  <c r="AC103" i="1"/>
  <c r="AD103" i="1" s="1"/>
  <c r="Z103" i="1"/>
  <c r="AA103" i="1" s="1"/>
  <c r="O103" i="1"/>
  <c r="P103" i="1" s="1"/>
  <c r="O102" i="1"/>
  <c r="P102" i="1" s="1"/>
  <c r="AD97" i="1"/>
  <c r="AD89" i="1"/>
  <c r="AD90" i="1"/>
  <c r="AD91" i="1"/>
  <c r="AD92" i="1"/>
  <c r="AD93" i="1"/>
  <c r="AD94" i="1"/>
  <c r="AD95" i="1"/>
  <c r="AD88" i="1"/>
  <c r="AA89" i="1"/>
  <c r="AA90" i="1"/>
  <c r="AA91" i="1"/>
  <c r="AA92" i="1"/>
  <c r="AA93" i="1"/>
  <c r="AA94" i="1"/>
  <c r="AA95" i="1"/>
  <c r="AA88" i="1"/>
  <c r="X89" i="1"/>
  <c r="X90" i="1"/>
  <c r="X91" i="1"/>
  <c r="X92" i="1"/>
  <c r="X93" i="1"/>
  <c r="X94" i="1"/>
  <c r="X95" i="1"/>
  <c r="X88" i="1"/>
  <c r="P89" i="1"/>
  <c r="P90" i="1"/>
  <c r="P91" i="1"/>
  <c r="P92" i="1"/>
  <c r="P93" i="1"/>
  <c r="P94" i="1"/>
  <c r="P95" i="1"/>
  <c r="P88" i="1"/>
  <c r="AD81" i="1"/>
  <c r="AD82" i="1"/>
  <c r="AD83" i="1"/>
  <c r="AD84" i="1"/>
  <c r="AD85" i="1"/>
  <c r="AD86" i="1"/>
  <c r="AD87" i="1"/>
  <c r="AD80" i="1"/>
  <c r="X81" i="1"/>
  <c r="X82" i="1"/>
  <c r="X83" i="1"/>
  <c r="X84" i="1"/>
  <c r="X85" i="1"/>
  <c r="X86" i="1"/>
  <c r="X87" i="1"/>
  <c r="X80" i="1"/>
  <c r="W81" i="1"/>
  <c r="W82" i="1"/>
  <c r="W83" i="1"/>
  <c r="W84" i="1"/>
  <c r="W85" i="1"/>
  <c r="W86" i="1"/>
  <c r="W87" i="1"/>
  <c r="W80" i="1"/>
  <c r="T81" i="1"/>
  <c r="T82" i="1"/>
  <c r="T83" i="1"/>
  <c r="T84" i="1"/>
  <c r="T85" i="1"/>
  <c r="T86" i="1"/>
  <c r="T87" i="1"/>
  <c r="T80" i="1"/>
  <c r="U81" i="1"/>
  <c r="U82" i="1"/>
  <c r="U83" i="1"/>
  <c r="U84" i="1"/>
  <c r="U85" i="1"/>
  <c r="U86" i="1"/>
  <c r="U87" i="1"/>
  <c r="U80" i="1"/>
  <c r="V81" i="1"/>
  <c r="V82" i="1"/>
  <c r="V83" i="1"/>
  <c r="V84" i="1"/>
  <c r="V85" i="1"/>
  <c r="V86" i="1"/>
  <c r="V87" i="1"/>
  <c r="V80" i="1"/>
  <c r="O27" i="1"/>
  <c r="P27" i="1"/>
  <c r="Q27" i="1"/>
  <c r="R27" i="1"/>
  <c r="S27" i="1"/>
  <c r="T27" i="1"/>
  <c r="U27" i="1"/>
  <c r="V27" i="1"/>
  <c r="W27" i="1"/>
  <c r="X27" i="1"/>
  <c r="Y27" i="1"/>
  <c r="Z27" i="1"/>
  <c r="AA27" i="1"/>
  <c r="AB27" i="1"/>
  <c r="AC27" i="1"/>
  <c r="AD27" i="1"/>
  <c r="O25" i="1"/>
  <c r="P25" i="1"/>
  <c r="Q25" i="1"/>
  <c r="R25" i="1"/>
  <c r="S25" i="1"/>
  <c r="T25" i="1"/>
  <c r="U25" i="1"/>
  <c r="V25" i="1"/>
  <c r="W25" i="1"/>
  <c r="X25" i="1"/>
  <c r="Y25" i="1"/>
  <c r="Z25" i="1"/>
  <c r="AA25" i="1"/>
  <c r="AB25" i="1"/>
  <c r="AC25" i="1"/>
  <c r="AD25" i="1"/>
  <c r="O24" i="1"/>
  <c r="P24" i="1"/>
  <c r="Q24" i="1"/>
  <c r="R24" i="1"/>
  <c r="S24" i="1"/>
  <c r="T24" i="1"/>
  <c r="U24" i="1"/>
  <c r="V24" i="1"/>
  <c r="W24" i="1"/>
  <c r="X24" i="1"/>
  <c r="Y24" i="1"/>
  <c r="Z24" i="1"/>
  <c r="AA24" i="1"/>
  <c r="AB24" i="1"/>
  <c r="AC24" i="1"/>
  <c r="AD24" i="1"/>
  <c r="O23" i="1"/>
  <c r="P23" i="1"/>
  <c r="Q23" i="1"/>
  <c r="R23" i="1"/>
  <c r="S23" i="1"/>
  <c r="T23" i="1"/>
  <c r="U23" i="1"/>
  <c r="V23" i="1"/>
  <c r="W23" i="1"/>
  <c r="X23" i="1"/>
  <c r="Y23" i="1"/>
  <c r="Z23" i="1"/>
  <c r="AA23" i="1"/>
  <c r="AB23" i="1"/>
  <c r="AC23" i="1"/>
  <c r="AD23" i="1"/>
  <c r="N27" i="1"/>
  <c r="N25" i="1"/>
  <c r="N24" i="1"/>
  <c r="N23" i="1"/>
  <c r="AD45" i="1"/>
  <c r="AD46" i="1"/>
  <c r="AD47" i="1"/>
  <c r="AD48" i="1"/>
  <c r="AD49" i="1"/>
  <c r="AD50" i="1"/>
  <c r="AD44" i="1"/>
  <c r="AD96" i="1" s="1"/>
  <c r="AA45" i="1"/>
  <c r="AA46" i="1"/>
  <c r="AA47" i="1"/>
  <c r="AA48" i="1"/>
  <c r="AA49" i="1"/>
  <c r="AA50" i="1"/>
  <c r="AA44" i="1"/>
  <c r="AA99" i="1" s="1"/>
  <c r="X46" i="1"/>
  <c r="P45" i="1"/>
  <c r="P46" i="1"/>
  <c r="P47" i="1"/>
  <c r="P48" i="1"/>
  <c r="P49" i="1"/>
  <c r="P50" i="1"/>
  <c r="P44" i="1"/>
  <c r="P97" i="1" s="1"/>
  <c r="U38" i="1"/>
  <c r="U39" i="1"/>
  <c r="U40" i="1"/>
  <c r="U41" i="1"/>
  <c r="U42" i="1"/>
  <c r="U43" i="1"/>
  <c r="U37" i="1"/>
  <c r="W103" i="1" s="1"/>
  <c r="X103" i="1" s="1"/>
  <c r="AD38" i="1"/>
  <c r="AD39" i="1"/>
  <c r="AD40" i="1"/>
  <c r="AD41" i="1"/>
  <c r="AD42" i="1"/>
  <c r="AD43" i="1"/>
  <c r="AD37" i="1"/>
  <c r="X38" i="1"/>
  <c r="X39" i="1"/>
  <c r="X40" i="1"/>
  <c r="X41" i="1"/>
  <c r="X42" i="1"/>
  <c r="X43" i="1"/>
  <c r="W38" i="1"/>
  <c r="W39" i="1"/>
  <c r="W40" i="1"/>
  <c r="W41" i="1"/>
  <c r="W42" i="1"/>
  <c r="W43" i="1"/>
  <c r="W37" i="1"/>
  <c r="X37" i="1"/>
  <c r="V38" i="1"/>
  <c r="V39" i="1"/>
  <c r="V40" i="1"/>
  <c r="V41" i="1"/>
  <c r="V42" i="1"/>
  <c r="V43" i="1"/>
  <c r="V37" i="1"/>
  <c r="T38" i="1"/>
  <c r="X45" i="1" s="1"/>
  <c r="T39" i="1"/>
  <c r="T40" i="1"/>
  <c r="X47" i="1" s="1"/>
  <c r="T41" i="1"/>
  <c r="X48" i="1" s="1"/>
  <c r="T42" i="1"/>
  <c r="X49" i="1" s="1"/>
  <c r="T43" i="1"/>
  <c r="X50" i="1" s="1"/>
  <c r="T37" i="1"/>
  <c r="AA97" i="1" l="1"/>
  <c r="AA96" i="1"/>
  <c r="AA98" i="1"/>
  <c r="AB98" i="1"/>
  <c r="P98" i="1"/>
  <c r="Q98" i="1"/>
  <c r="P96" i="1"/>
  <c r="P99" i="1"/>
  <c r="AD99" i="1"/>
  <c r="AE98" i="1"/>
  <c r="AD98" i="1"/>
  <c r="W102" i="1"/>
  <c r="X102" i="1" s="1"/>
  <c r="X44" i="1"/>
  <c r="Y98" i="1" s="1"/>
  <c r="X98" i="1" l="1"/>
  <c r="X96" i="1"/>
  <c r="X99" i="1"/>
  <c r="X97" i="1"/>
</calcChain>
</file>

<file path=xl/sharedStrings.xml><?xml version="1.0" encoding="utf-8"?>
<sst xmlns="http://schemas.openxmlformats.org/spreadsheetml/2006/main" count="242" uniqueCount="135">
  <si>
    <t>Antwort ID</t>
  </si>
  <si>
    <t>Datum Abgeschickt</t>
  </si>
  <si>
    <t>Letzte Seite</t>
  </si>
  <si>
    <t>Start-Sprache</t>
  </si>
  <si>
    <t>Zufallsstartwert</t>
  </si>
  <si>
    <t>Datum gestartet</t>
  </si>
  <si>
    <t>Datum letzte Aktivität</t>
  </si>
  <si>
    <t>In welchem Fachsemester sind Sie?</t>
  </si>
  <si>
    <t>Für welche Schulart streben Sie eine Lehrbefähigung an?</t>
  </si>
  <si>
    <t>Welches Fach studieren Sie neben Informatik?</t>
  </si>
  <si>
    <t>Haben Sie bereits an einer Schule als Lehrkraft gearbeitet?</t>
  </si>
  <si>
    <t>Geben Sie die Bezeichnung des Unterrichtsfaches an.</t>
  </si>
  <si>
    <t>Geben Sie bitte die Dauer der Beschäftigung an sowie das Lehrdeputat (Unterrichtsstunden pro Woche).</t>
  </si>
  <si>
    <t>Entscheiden Sie sich, ob Sie den Aussagen der folgenden Sätze   	4 - zustimmen 	3 - eher zustimmen 	2 - eher nicht zustimmen 	1 - nicht zustimmen.   [Ich finde das IML-Modell zur Unterstützung der Unterrichtsplanung geeignet.]</t>
  </si>
  <si>
    <t>Entscheiden Sie sich, ob Sie den Aussagen der folgenden Sätze   	4 - zustimmen 	3 - eher zustimmen 	2 - eher nicht zustimmen 	1 - nicht zustimmen.   [Ich finde das Modell geeignet, um mehr über Handlungsmuster des Informatikunterrichtes zu lernen.]</t>
  </si>
  <si>
    <t>Entscheiden Sie sich, ob Sie den Aussagen der folgenden Sätze   	4 - zustimmen 	3 - eher zustimmen 	2 - eher nicht zustimmen 	1 - nicht zustimmen.   [Ich würde das Modell anderen Studierenden empfehlen.]</t>
  </si>
  <si>
    <t>Entscheiden Sie sich, ob Sie den Aussagen der folgenden Sätze   	4 - zustimmen 	3 - eher zustimmen 	2 - eher nicht zustimmen 	1 - nicht zustimmen.   [Das Modell erleichtert mir die Planung des Informatikunterrichtes.]</t>
  </si>
  <si>
    <t>Entscheiden Sie sich, ob Sie den Aussagen der folgenden Sätze   	4 - zustimmen 	3 - eher zustimmen 	2 - eher nicht zustimmen 	1 - nicht zustimmen.   [Das Modell liefert mir neue Ideen für Vorgehensweisen im Unterricht.]</t>
  </si>
  <si>
    <t>Entscheiden Sie sich, ob Sie den Aussagen der folgenden Sätze   	4 - zustimmen 	3 - eher zustimmen 	2 - eher nicht zustimmen 	1 - nicht zustimmen.   [Der Unterricht lässt sich für mich mit diesem Modell schneller planen.]</t>
  </si>
  <si>
    <t>Entscheiden Sie sich, ob Sie den Aussagen der folgenden Sätze   	4 - zustimmen 	3 - eher zustimmen 	2 - eher nicht zustimmen 	1 - nicht zustimmen.   [Das Modell liefert schlechte Empfehlungen.]</t>
  </si>
  <si>
    <t>Entscheiden Sie sich, ob Sie den Aussagen der folgenden Sätze   	4 - zustimmen 	3 - eher zustimmen 	2 - eher nicht zustimmen 	1 - nicht zustimmen.   [Das Modell macht für mich den Planungsprozess komplizierter.]</t>
  </si>
  <si>
    <t>Entscheiden Sie sich, ob Sie den Aussagen der folgenden Sätze   	4 - zustimmen 	3 - eher zustimmen 	2 - eher nicht zustimmen 	1 - nicht zustimmen.   [Das Modell behindert mich darin, eigene Ideen zu entwickeln.]</t>
  </si>
  <si>
    <t>Entscheiden Sie sich, ob Sie den Aussagen der folgenden Sätze   	4 - zustimmen 	3 - eher zustimmen 	2 - eher nicht zustimmen 	1 - nicht zustimmen.   [Die Verwendung des Modells ist ablenkend.]</t>
  </si>
  <si>
    <t>Entscheiden Sie sich, ob Sie den Aussagen der folgenden Sätze   	4 - zustimmen 	3 - eher zustimmen 	2 - eher nicht zustimmen 	1 - nicht zustimmen.   [Die Empfehlungen des Modells sind zu ungenau.]</t>
  </si>
  <si>
    <t>Entscheiden Sie sich, ob Sie den Aussagen der folgenden Sätze   	4 - zustimmen 	3 - eher zustimmen 	2 - eher nicht zustimmen 	1 - nicht zustimmen.   [Während der Verwendung des Modells war ich sehr fokussiert.]</t>
  </si>
  <si>
    <t>Entscheiden Sie sich, ob Sie den Aussagen der folgenden Sätze   	4 - zustimmen 	3 - eher zustimmen 	2 - eher nicht zustimmen 	1 - nicht zustimmen.   [Durch das Modell habe ich etwas Neues über Unterrichtsmethoden und Lernmedien gelernt und dessen Nutzung im Informatikunterricht. ]</t>
  </si>
  <si>
    <t>Entscheiden Sie sich, ob Sie den Aussagen der folgenden Sätze   	4 - zustimmen 	3 - eher zustimmen 	2 - eher nicht zustimmen 	1 - nicht zustimmen.   [Das Modell hat meine Fähigkeiten im Bereich der Unterrichtsplanung verbessert. ]</t>
  </si>
  <si>
    <t>Entscheiden Sie sich, ob Sie den Aussagen der folgenden Sätze   	4 - zustimmen 	3 - eher zustimmen 	2 - eher nicht zustimmen 	1 - nicht zustimmen.   [Ich finde meine Unterrichtsplanung, die mit Hilfe des Modells entstanden ist, besser. ]</t>
  </si>
  <si>
    <t>Entscheiden Sie sich, ob Sie den Aussagen der folgenden Sätze   	4 - zustimmen 	3 - eher zustimmen 	2 - eher nicht zustimmen 	1 - nicht zustimmen.   [Das Modell hat meine Motivation zur Unterrichtsplanung erhöht. ]</t>
  </si>
  <si>
    <t>Entscheiden Sie sich, ob Sie den Aussagen der folgenden Sätze   	4 - zustimmen 	3 - eher zustimmen 	2 - eher nicht zustimmen 	1 - nicht zustimmen.   [Durch die Verwendung des Modells fühle ich mich in meiner Unterrichtsplanung verunsichert. ]</t>
  </si>
  <si>
    <t>Diese Aspekte des Modells finde ich besonders hilfreich: </t>
  </si>
  <si>
    <t>Diese Aspekte des Modells finde ich verbesserungswürdig:</t>
  </si>
  <si>
    <t>Das möchte ich noch sagen:</t>
  </si>
  <si>
    <t>2024-10-14 12:15:12</t>
  </si>
  <si>
    <t>de</t>
  </si>
  <si>
    <t>2024-10-14 12:08:23</t>
  </si>
  <si>
    <t>9. Semester</t>
  </si>
  <si>
    <t>Gymnasium</t>
  </si>
  <si>
    <t>Latein</t>
  </si>
  <si>
    <t>Nein</t>
  </si>
  <si>
    <t>Konkrete Richtwerte sowie Tools</t>
  </si>
  <si>
    <t>Erklärungen zu den Elementen z. B. kann ich mir unter "hypermediales Informationssys." nicht viel vorstellen.
Tabellenform ggf. etwas unübersichtlich</t>
  </si>
  <si>
    <t>Ebenfalls spannend dazu vielleicht das "Toolwheel" der Uni Maastricht: https://tutorials.library.maastrichtuniversity.nl/Tool_Wheel/</t>
  </si>
  <si>
    <t>2024-10-14 12:13:06</t>
  </si>
  <si>
    <t>2024-10-14 12:08:35</t>
  </si>
  <si>
    <t>10. Semester</t>
  </si>
  <si>
    <t>Mathematik</t>
  </si>
  <si>
    <t>2024-10-14 12:13:58</t>
  </si>
  <si>
    <t>2024-10-14 12:08:42</t>
  </si>
  <si>
    <t>5. Semester</t>
  </si>
  <si>
    <t>Viele mit genannte Beispiele für Lernmedien und der Übersichtliche Aufbau</t>
  </si>
  <si>
    <t>2024-10-14 12:18:30</t>
  </si>
  <si>
    <t>2024-10-14 12:09:00</t>
  </si>
  <si>
    <t>7. Semester</t>
  </si>
  <si>
    <t>Englisch</t>
  </si>
  <si>
    <t>Es gibt viele verschiedene vorschläge und optionen die ich verwenden kann um Ideen für meine Unterrichtsplanung zu sammeln.</t>
  </si>
  <si>
    <t>Durch die vielen Optionen habe ich mich zuerst erschlagen gefühlt. Allerdings wikrt das System auf den ersten Blick nur sehr Komplex ist aber im Prinzip relativ Simpel</t>
  </si>
  <si>
    <t>2024-10-14 12:18:15</t>
  </si>
  <si>
    <t>2024-10-14 12:09:03</t>
  </si>
  <si>
    <t>Große Auswahl an Methoden/Medien und gut Anordnung/Visualisierung. Praktische Daten zur notation des Unterrichtsverlaufsplan - welche Methode/Medium passt zu dem was ich mir Kopfvorstelle?</t>
  </si>
  <si>
    <t>Undurchsichtigkeit was Zahlen, hoch oder niedrig konkret bedeuten.</t>
  </si>
  <si>
    <t>2024-10-14 12:17:42</t>
  </si>
  <si>
    <t>2024-10-14 12:09:13</t>
  </si>
  <si>
    <t>Mir ist die Grundlegende Idee des Modells nicht klargeworden, deshalb kann ich nur über die vorgeschlagenen Medien und Methoden sprechen. 
Es ist hilfreich eine Auswahl an Methoden und Medien vorgeschlagen zu bekommen, da es mir hilft den Untericht besser zu visualisieren.</t>
  </si>
  <si>
    <t>Die Zahlen ergeben für mich keinen Sinn bzw. sind nicht nachvollziehbar und ich kann daher nicht auf sie vertrauen.</t>
  </si>
  <si>
    <t>2024-10-14 12:16:27</t>
  </si>
  <si>
    <t>2024-10-14 12:09:20</t>
  </si>
  <si>
    <t>Beispielhafte Darstellung möglicher Unterrichtsmethoden die bei der Entwicklung der Unterrichtsplanung und Führung hilfreich sein könnten, um den Lernerfolg der Schüler zu fördern.</t>
  </si>
  <si>
    <t>kurze Inhaltliche Wiedergabe wie die Referenzwerte zustande kommen und was sich diese konkret beziehen.</t>
  </si>
  <si>
    <t>Mittelwert</t>
  </si>
  <si>
    <t>Median</t>
  </si>
  <si>
    <t>Modelwert</t>
  </si>
  <si>
    <t>Std-Abw</t>
  </si>
  <si>
    <t>noch interpretierbar, wenn &lt;0,8; vorsicht zwischen 0,8 und 0,9; nicht mehr als Tendenz interpretierbar, wenn höher</t>
  </si>
  <si>
    <t>Min-Max</t>
  </si>
  <si>
    <t>2 bis 4</t>
  </si>
  <si>
    <t>1 bis 4</t>
  </si>
  <si>
    <t>1 bis 3</t>
  </si>
  <si>
    <t>2 bis 3</t>
  </si>
  <si>
    <t>1 bis 2</t>
  </si>
  <si>
    <t>Invertierte Skalen wieder zurück drehen</t>
  </si>
  <si>
    <t>Summen</t>
  </si>
  <si>
    <t>Akzeptanz</t>
  </si>
  <si>
    <t>Unterstützung</t>
  </si>
  <si>
    <t>pers. Lernprozess</t>
  </si>
  <si>
    <t>Selbstvertrauen und Motivation</t>
  </si>
  <si>
    <t>abs.</t>
  </si>
  <si>
    <t>relativ</t>
  </si>
  <si>
    <t>Top-2-Boxscore</t>
  </si>
  <si>
    <t>Bottom-2-Box-Score</t>
  </si>
  <si>
    <t>Aggerierte Auswertung</t>
  </si>
  <si>
    <t>2024-10-17 10:16:53</t>
  </si>
  <si>
    <t>2024-10-17 10:08:49</t>
  </si>
  <si>
    <t>Oberschule</t>
  </si>
  <si>
    <t>Ja</t>
  </si>
  <si>
    <t>Seit 08.24, 9h/W</t>
  </si>
  <si>
    <t>Klar zuordenbare Zahlenskalen für Einordnung der Effektivität
Spezifische Unterteilung zwischen den Inhalten des Themengebietes
Beispiele für Medien</t>
  </si>
  <si>
    <t>Farbskala ist Relativ zum Methode, sollte aber Relativ zur Methode und Lernmedium sein</t>
  </si>
  <si>
    <t>2024-10-17 10:17:31</t>
  </si>
  <si>
    <t>2024-10-17 10:08:53</t>
  </si>
  <si>
    <t>3 Stunden, Nachhilfelehrer (GTA)</t>
  </si>
  <si>
    <t>Ich weiß nun wieder welche Arten von Lernmedien und methodische Ansätze es gibt. Es gibt einheitliche Begriffe, also weiß ein anderer der darüber schaut, was ich damit meine.</t>
  </si>
  <si>
    <t>Diese Bewertungen von Kombinationen von 1-6 möchte ich gerne genauer erklärt haben.</t>
  </si>
  <si>
    <t>2024-10-17 10:14:00</t>
  </si>
  <si>
    <t>Es ist schwierig einen überblick zu behalten, besonders bei den vielen ähnlichen begriffen und konzepten</t>
  </si>
  <si>
    <t>Die Excel Macros lol. Ne, könnte höchsten umfangreicher sein.</t>
  </si>
  <si>
    <t>Ich finde das IML in der Excel-Version sehr übersichtlich und nützlich. Es beschleunigt und vereinfacht den Prozess der Unterrichtsplanung (als Jemand der noch keinen vollen Unterricht selbst planen musste). Wie es für Lehrende ist die erfahrener sind, ist glaube ich interessanter.</t>
  </si>
  <si>
    <t>2024-10-17 10:15:37</t>
  </si>
  <si>
    <t>2024-10-17 10:08:57</t>
  </si>
  <si>
    <t>Beispiele, vorchläge zu effektiven Kombinationen,</t>
  </si>
  <si>
    <t>zu starke Abschreckung von weniger hilfreichen Kombinationen</t>
  </si>
  <si>
    <t>nützlich</t>
  </si>
  <si>
    <t>2024-10-17 10:18:12</t>
  </si>
  <si>
    <t>Empfehlungen für Lernmedien</t>
  </si>
  <si>
    <t>In meinen Augen eignet sich dieses Modell primär für den Fall, dass man als LK Ideen/Inspirationen für die Gestaltung einer Stunde sucht. Dafür wäre eine allgemeine Empfehlung, welche Methoden sich allgemein für bestimmte Lernbereiche eignen und welche tendenziell weniger zusätzlich noch ganz hilfreich. In dem Fall, dass mir eine Grundidee für die Einheit fehlt, wäre ich wohlmöglich überfordert.</t>
  </si>
  <si>
    <t>2024-10-17 10:15:11</t>
  </si>
  <si>
    <t>2024-10-17 10:09:03</t>
  </si>
  <si>
    <t>Das Modell gibt gute Anregungen, welche Lernmedien man für verschiedene Szenarien nutzen kann, was auch dazu führen kann, dass man den Unterricht schneller plant. Die Ideenfindung kann das Programm aber natürlich nicht abnehmen. Dies ist mir beim zweiten Beispiel schwerer gefallen, weshalb ich trotz dem System nicht wirklich schneller vorangekommen bin.</t>
  </si>
  <si>
    <t>2024-10-17 10:15:46</t>
  </si>
  <si>
    <t>2024-10-17 10:09:29</t>
  </si>
  <si>
    <t>Physik</t>
  </si>
  <si>
    <t>Die Liste mit den Tools.</t>
  </si>
  <si>
    <t>Die Farben sind über die Spalten und die Ratings nicht konsistent. eine 3 ist manchmal gelb eine 2.8 manchmal grün.</t>
  </si>
  <si>
    <t>2024-10-17 10:18:00</t>
  </si>
  <si>
    <t>2024-10-17 10:09:30</t>
  </si>
  <si>
    <t>Die "Benotung" der einzelnen Medien in Verbindung mit der Methode, Beispiele der verwendbaren Medien</t>
  </si>
  <si>
    <t>Ich würde einzelne Medien, die besonders hohen bzw. niedrigen Lernerfolg zur Folge hatten, hervorheben</t>
  </si>
  <si>
    <t>Sehr hilfreiches Modell zur Planung und Ideenfindung</t>
  </si>
  <si>
    <t>Gr. A</t>
  </si>
  <si>
    <t>Gr. B</t>
  </si>
  <si>
    <t>Gesamt</t>
  </si>
  <si>
    <t>Forschungsdaten (Rohdaten) zur Dissertation</t>
  </si>
  <si>
    <t>Peter Kießling (2025)</t>
  </si>
  <si>
    <t>Forschungsdaten der Wirksamkeitsanalyse</t>
  </si>
  <si>
    <t>- Ergebnisse der explorativen Wirksamkeitsanalyse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</si>
</sst>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0"/>
      <name val="Arial"/>
      <family val="2"/>
      <charset val="1"/>
    </font>
    <font>
      <sz val="12"/>
      <color rgb="FF006100"/>
      <name val="Aptos Narrow"/>
      <family val="2"/>
      <scheme val="minor"/>
    </font>
    <font>
      <sz val="10"/>
      <color theme="0" tint="-0.499984740745262"/>
      <name val="Arial"/>
      <family val="2"/>
      <charset val="1"/>
    </font>
    <font>
      <b/>
      <sz val="10"/>
      <name val="Arial"/>
      <family val="2"/>
    </font>
    <font>
      <sz val="10"/>
      <color theme="1"/>
      <name val="Arial"/>
      <family val="2"/>
      <charset val="1"/>
    </font>
    <font>
      <b/>
      <sz val="12"/>
      <color theme="1"/>
      <name val="Aptos Narrow"/>
      <family val="2"/>
      <scheme val="minor"/>
    </font>
    <font>
      <b/>
      <sz val="18"/>
      <color theme="1"/>
      <name val="Aptos Narrow"/>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rgb="FFFFFF00"/>
        <bgColor indexed="64"/>
      </patternFill>
    </fill>
    <fill>
      <patternFill patternType="solid">
        <fgColor theme="0" tint="-0.14999847407452621"/>
        <bgColor indexed="64"/>
      </patternFill>
    </fill>
    <fill>
      <patternFill patternType="solid">
        <fgColor theme="9"/>
        <bgColor indexed="64"/>
      </patternFill>
    </fill>
    <fill>
      <patternFill patternType="solid">
        <fgColor theme="9"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3" borderId="0" applyNumberFormat="0" applyBorder="0" applyAlignment="0" applyProtection="0"/>
  </cellStyleXfs>
  <cellXfs count="61">
    <xf numFmtId="0" fontId="0" fillId="0" borderId="0" xfId="0"/>
    <xf numFmtId="16" fontId="0" fillId="0" borderId="0" xfId="0" applyNumberFormat="1"/>
    <xf numFmtId="0" fontId="0" fillId="0" borderId="1" xfId="0" applyBorder="1"/>
    <xf numFmtId="0" fontId="0" fillId="0" borderId="2" xfId="0" applyBorder="1"/>
    <xf numFmtId="0" fontId="0" fillId="0" borderId="3" xfId="0" applyBorder="1"/>
    <xf numFmtId="0" fontId="0" fillId="4" borderId="2" xfId="0" applyFill="1" applyBorder="1"/>
    <xf numFmtId="0" fontId="0" fillId="4" borderId="3" xfId="0" applyFill="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2" borderId="7" xfId="0" applyFill="1" applyBorder="1"/>
    <xf numFmtId="0" fontId="0" fillId="0" borderId="12" xfId="0" applyBorder="1"/>
    <xf numFmtId="0" fontId="0" fillId="0" borderId="13" xfId="0" applyBorder="1"/>
    <xf numFmtId="0" fontId="0" fillId="0" borderId="14" xfId="0" applyBorder="1"/>
    <xf numFmtId="0" fontId="2" fillId="0" borderId="0" xfId="0" applyFont="1"/>
    <xf numFmtId="0" fontId="3" fillId="2" borderId="0" xfId="0" applyFont="1" applyFill="1"/>
    <xf numFmtId="0" fontId="0" fillId="2" borderId="0" xfId="0" applyFill="1"/>
    <xf numFmtId="0" fontId="1" fillId="0" borderId="0" xfId="1" applyFill="1"/>
    <xf numFmtId="0" fontId="0" fillId="5" borderId="5" xfId="0" applyFill="1" applyBorder="1"/>
    <xf numFmtId="0" fontId="0" fillId="5" borderId="6" xfId="0" applyFill="1" applyBorder="1"/>
    <xf numFmtId="0" fontId="0" fillId="5" borderId="0" xfId="0" applyFill="1"/>
    <xf numFmtId="0" fontId="0" fillId="5" borderId="8" xfId="0" applyFill="1" applyBorder="1"/>
    <xf numFmtId="0" fontId="0" fillId="5" borderId="10" xfId="0" applyFill="1" applyBorder="1"/>
    <xf numFmtId="0" fontId="0" fillId="5" borderId="11" xfId="0" applyFill="1" applyBorder="1"/>
    <xf numFmtId="0" fontId="4" fillId="0" borderId="7" xfId="0" applyFont="1" applyBorder="1"/>
    <xf numFmtId="0" fontId="4" fillId="0" borderId="0" xfId="0" applyFont="1"/>
    <xf numFmtId="0" fontId="4" fillId="0" borderId="8" xfId="0" applyFont="1" applyBorder="1"/>
    <xf numFmtId="0" fontId="4" fillId="2" borderId="7" xfId="0" applyFont="1" applyFill="1" applyBorder="1"/>
    <xf numFmtId="0" fontId="4" fillId="0" borderId="9" xfId="0" applyFont="1" applyBorder="1"/>
    <xf numFmtId="0" fontId="4" fillId="0" borderId="10" xfId="0" applyFont="1" applyBorder="1"/>
    <xf numFmtId="0" fontId="4" fillId="0" borderId="11" xfId="0" applyFont="1" applyBorder="1"/>
    <xf numFmtId="0" fontId="4" fillId="0" borderId="4" xfId="0" applyFont="1" applyBorder="1"/>
    <xf numFmtId="0" fontId="4" fillId="0" borderId="5" xfId="0" applyFont="1" applyBorder="1"/>
    <xf numFmtId="0" fontId="4" fillId="0" borderId="6" xfId="0" applyFont="1" applyBorder="1"/>
    <xf numFmtId="164" fontId="0" fillId="0" borderId="0" xfId="0" applyNumberFormat="1"/>
    <xf numFmtId="164" fontId="0" fillId="0" borderId="12" xfId="0" applyNumberFormat="1" applyBorder="1"/>
    <xf numFmtId="164" fontId="0" fillId="0" borderId="13" xfId="0" applyNumberFormat="1" applyBorder="1"/>
    <xf numFmtId="164" fontId="0" fillId="0" borderId="14" xfId="0" applyNumberFormat="1" applyBorder="1"/>
    <xf numFmtId="164" fontId="1" fillId="3" borderId="0" xfId="1" applyNumberFormat="1"/>
    <xf numFmtId="0" fontId="0" fillId="6" borderId="0" xfId="0" applyFill="1"/>
    <xf numFmtId="164" fontId="0" fillId="7" borderId="12" xfId="0" applyNumberFormat="1" applyFill="1" applyBorder="1"/>
    <xf numFmtId="164" fontId="0" fillId="7" borderId="13" xfId="0" applyNumberFormat="1" applyFill="1" applyBorder="1"/>
    <xf numFmtId="0" fontId="0" fillId="7" borderId="0" xfId="0" applyFill="1"/>
    <xf numFmtId="0" fontId="0" fillId="7" borderId="12" xfId="0" applyFill="1" applyBorder="1"/>
    <xf numFmtId="0" fontId="0" fillId="7" borderId="13" xfId="0" applyFill="1" applyBorder="1"/>
    <xf numFmtId="0" fontId="3" fillId="0" borderId="0" xfId="0" applyFont="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6" fillId="0" borderId="0" xfId="0" applyFont="1"/>
    <xf numFmtId="0" fontId="5" fillId="0" borderId="0" xfId="0" applyFont="1"/>
    <xf numFmtId="0" fontId="0" fillId="0" borderId="0" xfId="0" quotePrefix="1"/>
  </cellXfs>
  <cellStyles count="2">
    <cellStyle name="Gut" xfId="1" builtinId="26"/>
    <cellStyle name="Standard" xfId="0" builtinId="0"/>
  </cellStyles>
  <dxfs count="3">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6B17F-320F-9241-A666-3B70719BCECC}">
  <dimension ref="B4:B8"/>
  <sheetViews>
    <sheetView tabSelected="1" workbookViewId="0">
      <selection activeCell="B27" sqref="B27"/>
    </sheetView>
  </sheetViews>
  <sheetFormatPr baseColWidth="10" defaultRowHeight="13" x14ac:dyDescent="0.15"/>
  <cols>
    <col min="2" max="2" width="65.6640625" customWidth="1"/>
  </cols>
  <sheetData>
    <row r="4" spans="2:2" ht="24" x14ac:dyDescent="0.3">
      <c r="B4" s="58" t="s">
        <v>131</v>
      </c>
    </row>
    <row r="5" spans="2:2" x14ac:dyDescent="0.15">
      <c r="B5" t="s">
        <v>132</v>
      </c>
    </row>
    <row r="7" spans="2:2" ht="16" x14ac:dyDescent="0.2">
      <c r="B7" s="59" t="s">
        <v>133</v>
      </c>
    </row>
    <row r="8" spans="2:2" x14ac:dyDescent="0.15">
      <c r="B8" s="60" t="s">
        <v>134</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3"/>
  <sheetViews>
    <sheetView zoomScale="106" zoomScaleNormal="100" workbookViewId="0">
      <selection activeCell="Z14" sqref="Z14"/>
    </sheetView>
  </sheetViews>
  <sheetFormatPr baseColWidth="10" defaultRowHeight="13" x14ac:dyDescent="0.15"/>
  <cols>
    <col min="1" max="10" width="11.5"/>
    <col min="11" max="11" width="22.5" customWidth="1"/>
    <col min="12" max="12" width="11.5"/>
    <col min="13" max="13" width="31.33203125" customWidth="1"/>
    <col min="14" max="30" width="11.5"/>
    <col min="31" max="31" width="207.83203125" customWidth="1"/>
    <col min="32" max="32" width="255.6640625" customWidth="1"/>
    <col min="33" max="33" width="131.5" customWidth="1"/>
    <col min="34" max="1024" width="11.5"/>
  </cols>
  <sheetData>
    <row r="1" spans="1:33" ht="14" thickBot="1" x14ac:dyDescent="0.2">
      <c r="A1" t="s">
        <v>0</v>
      </c>
      <c r="B1" t="s">
        <v>1</v>
      </c>
      <c r="C1" t="s">
        <v>2</v>
      </c>
      <c r="D1" t="s">
        <v>3</v>
      </c>
      <c r="E1" t="s">
        <v>4</v>
      </c>
      <c r="F1" t="s">
        <v>5</v>
      </c>
      <c r="G1" t="s">
        <v>6</v>
      </c>
      <c r="H1" t="s">
        <v>7</v>
      </c>
      <c r="I1" t="s">
        <v>8</v>
      </c>
      <c r="J1" t="s">
        <v>9</v>
      </c>
      <c r="K1" t="s">
        <v>10</v>
      </c>
      <c r="L1" t="s">
        <v>11</v>
      </c>
      <c r="M1" t="s">
        <v>12</v>
      </c>
      <c r="N1" s="2" t="s">
        <v>13</v>
      </c>
      <c r="O1" s="3" t="s">
        <v>14</v>
      </c>
      <c r="P1" s="4" t="s">
        <v>15</v>
      </c>
      <c r="Q1" s="2" t="s">
        <v>16</v>
      </c>
      <c r="R1" s="3" t="s">
        <v>17</v>
      </c>
      <c r="S1" s="3" t="s">
        <v>18</v>
      </c>
      <c r="T1" s="5" t="s">
        <v>19</v>
      </c>
      <c r="U1" s="5" t="s">
        <v>20</v>
      </c>
      <c r="V1" s="5" t="s">
        <v>21</v>
      </c>
      <c r="W1" s="5" t="s">
        <v>22</v>
      </c>
      <c r="X1" s="6" t="s">
        <v>23</v>
      </c>
      <c r="Y1" s="2" t="s">
        <v>24</v>
      </c>
      <c r="Z1" s="3" t="s">
        <v>25</v>
      </c>
      <c r="AA1" s="4" t="s">
        <v>26</v>
      </c>
      <c r="AB1" s="2" t="s">
        <v>27</v>
      </c>
      <c r="AC1" s="3" t="s">
        <v>28</v>
      </c>
      <c r="AD1" s="6" t="s">
        <v>29</v>
      </c>
      <c r="AE1" t="s">
        <v>30</v>
      </c>
      <c r="AF1" t="s">
        <v>31</v>
      </c>
      <c r="AG1" t="s">
        <v>32</v>
      </c>
    </row>
    <row r="2" spans="1:33" x14ac:dyDescent="0.15">
      <c r="A2">
        <v>1</v>
      </c>
      <c r="B2" t="s">
        <v>33</v>
      </c>
      <c r="C2">
        <v>3</v>
      </c>
      <c r="D2" t="s">
        <v>34</v>
      </c>
      <c r="E2">
        <v>1046106910</v>
      </c>
      <c r="F2" t="s">
        <v>35</v>
      </c>
      <c r="G2" t="s">
        <v>33</v>
      </c>
      <c r="H2" t="s">
        <v>36</v>
      </c>
      <c r="I2" t="s">
        <v>37</v>
      </c>
      <c r="J2" t="s">
        <v>38</v>
      </c>
      <c r="K2" t="s">
        <v>39</v>
      </c>
      <c r="N2" s="7">
        <v>3</v>
      </c>
      <c r="O2" s="8">
        <v>4</v>
      </c>
      <c r="P2" s="9">
        <v>3</v>
      </c>
      <c r="Q2" s="7">
        <v>3</v>
      </c>
      <c r="R2" s="8">
        <v>2</v>
      </c>
      <c r="S2" s="8">
        <v>3</v>
      </c>
      <c r="T2" s="8">
        <v>2</v>
      </c>
      <c r="U2" s="8">
        <v>2</v>
      </c>
      <c r="V2" s="8">
        <v>1</v>
      </c>
      <c r="W2" s="8">
        <v>2</v>
      </c>
      <c r="X2" s="9">
        <v>3</v>
      </c>
      <c r="Y2" s="7">
        <v>2</v>
      </c>
      <c r="Z2" s="8">
        <v>3</v>
      </c>
      <c r="AA2" s="9">
        <v>3</v>
      </c>
      <c r="AB2" s="7">
        <v>3</v>
      </c>
      <c r="AC2" s="8">
        <v>3</v>
      </c>
      <c r="AD2" s="9">
        <v>3</v>
      </c>
      <c r="AE2" t="s">
        <v>40</v>
      </c>
      <c r="AF2" t="s">
        <v>41</v>
      </c>
      <c r="AG2" t="s">
        <v>42</v>
      </c>
    </row>
    <row r="3" spans="1:33" x14ac:dyDescent="0.15">
      <c r="A3">
        <v>2</v>
      </c>
      <c r="B3" t="s">
        <v>43</v>
      </c>
      <c r="C3">
        <v>3</v>
      </c>
      <c r="D3" t="s">
        <v>34</v>
      </c>
      <c r="E3">
        <v>1502721211</v>
      </c>
      <c r="F3" t="s">
        <v>44</v>
      </c>
      <c r="G3" t="s">
        <v>43</v>
      </c>
      <c r="H3" t="s">
        <v>45</v>
      </c>
      <c r="I3" t="s">
        <v>37</v>
      </c>
      <c r="J3" t="s">
        <v>46</v>
      </c>
      <c r="K3" t="s">
        <v>39</v>
      </c>
      <c r="N3" s="29">
        <v>3</v>
      </c>
      <c r="O3" s="30">
        <v>4</v>
      </c>
      <c r="P3" s="31">
        <v>3</v>
      </c>
      <c r="Q3" s="29">
        <v>3</v>
      </c>
      <c r="R3" s="30">
        <v>4</v>
      </c>
      <c r="S3" s="30">
        <v>3</v>
      </c>
      <c r="T3" s="30">
        <v>2</v>
      </c>
      <c r="U3" s="30">
        <v>2</v>
      </c>
      <c r="V3" s="30">
        <v>2</v>
      </c>
      <c r="W3" s="30">
        <v>2</v>
      </c>
      <c r="X3" s="31">
        <v>2</v>
      </c>
      <c r="Y3" s="29">
        <v>2</v>
      </c>
      <c r="Z3" s="30">
        <v>3</v>
      </c>
      <c r="AA3" s="31">
        <v>3</v>
      </c>
      <c r="AB3" s="32">
        <v>3</v>
      </c>
      <c r="AC3" s="30">
        <v>2</v>
      </c>
      <c r="AD3" s="31">
        <v>2</v>
      </c>
    </row>
    <row r="4" spans="1:33" x14ac:dyDescent="0.15">
      <c r="A4">
        <v>3</v>
      </c>
      <c r="B4" t="s">
        <v>47</v>
      </c>
      <c r="C4">
        <v>3</v>
      </c>
      <c r="D4" t="s">
        <v>34</v>
      </c>
      <c r="E4">
        <v>1194588318</v>
      </c>
      <c r="F4" t="s">
        <v>48</v>
      </c>
      <c r="G4" t="s">
        <v>47</v>
      </c>
      <c r="H4" t="s">
        <v>49</v>
      </c>
      <c r="I4" t="s">
        <v>37</v>
      </c>
      <c r="J4" t="s">
        <v>46</v>
      </c>
      <c r="K4" t="s">
        <v>39</v>
      </c>
      <c r="N4" s="29">
        <v>3</v>
      </c>
      <c r="O4" s="30">
        <v>4</v>
      </c>
      <c r="P4" s="31">
        <v>3</v>
      </c>
      <c r="Q4" s="29">
        <v>3</v>
      </c>
      <c r="R4" s="30">
        <v>4</v>
      </c>
      <c r="S4" s="30">
        <v>3</v>
      </c>
      <c r="T4" s="30">
        <v>1</v>
      </c>
      <c r="U4" s="30">
        <v>2</v>
      </c>
      <c r="V4" s="30">
        <v>2</v>
      </c>
      <c r="W4" s="30">
        <v>1</v>
      </c>
      <c r="X4" s="31">
        <v>2</v>
      </c>
      <c r="Y4" s="29">
        <v>2</v>
      </c>
      <c r="Z4" s="30">
        <v>3</v>
      </c>
      <c r="AA4" s="31">
        <v>3</v>
      </c>
      <c r="AB4" s="29">
        <v>3</v>
      </c>
      <c r="AC4" s="30">
        <v>3</v>
      </c>
      <c r="AD4" s="31">
        <v>1</v>
      </c>
      <c r="AE4" t="s">
        <v>50</v>
      </c>
    </row>
    <row r="5" spans="1:33" x14ac:dyDescent="0.15">
      <c r="A5">
        <v>4</v>
      </c>
      <c r="B5" t="s">
        <v>51</v>
      </c>
      <c r="C5">
        <v>3</v>
      </c>
      <c r="D5" t="s">
        <v>34</v>
      </c>
      <c r="E5">
        <v>1682796809</v>
      </c>
      <c r="F5" t="s">
        <v>52</v>
      </c>
      <c r="G5" t="s">
        <v>51</v>
      </c>
      <c r="H5" t="s">
        <v>53</v>
      </c>
      <c r="I5" t="s">
        <v>37</v>
      </c>
      <c r="J5" t="s">
        <v>54</v>
      </c>
      <c r="K5" t="s">
        <v>39</v>
      </c>
      <c r="N5" s="29">
        <v>3</v>
      </c>
      <c r="O5" s="30">
        <v>4</v>
      </c>
      <c r="P5" s="31">
        <v>4</v>
      </c>
      <c r="Q5" s="29">
        <v>3</v>
      </c>
      <c r="R5" s="30">
        <v>3</v>
      </c>
      <c r="S5" s="30">
        <v>2</v>
      </c>
      <c r="T5" s="30">
        <v>2</v>
      </c>
      <c r="U5" s="30">
        <v>3</v>
      </c>
      <c r="V5" s="30">
        <v>1</v>
      </c>
      <c r="W5" s="30">
        <v>2</v>
      </c>
      <c r="X5" s="31">
        <v>2</v>
      </c>
      <c r="Y5" s="29">
        <v>4</v>
      </c>
      <c r="Z5" s="30">
        <v>3</v>
      </c>
      <c r="AA5" s="31">
        <v>3</v>
      </c>
      <c r="AB5" s="29">
        <v>3</v>
      </c>
      <c r="AC5" s="30">
        <v>3</v>
      </c>
      <c r="AD5" s="31">
        <v>2</v>
      </c>
      <c r="AE5" t="s">
        <v>55</v>
      </c>
      <c r="AF5" t="s">
        <v>56</v>
      </c>
    </row>
    <row r="6" spans="1:33" x14ac:dyDescent="0.15">
      <c r="A6">
        <v>5</v>
      </c>
      <c r="B6" t="s">
        <v>57</v>
      </c>
      <c r="C6">
        <v>3</v>
      </c>
      <c r="D6" t="s">
        <v>34</v>
      </c>
      <c r="E6">
        <v>1942071460</v>
      </c>
      <c r="F6" t="s">
        <v>58</v>
      </c>
      <c r="G6" t="s">
        <v>57</v>
      </c>
      <c r="H6" t="s">
        <v>53</v>
      </c>
      <c r="I6" t="s">
        <v>37</v>
      </c>
      <c r="J6" t="s">
        <v>46</v>
      </c>
      <c r="K6" t="s">
        <v>39</v>
      </c>
      <c r="N6" s="29">
        <v>4</v>
      </c>
      <c r="O6" s="30">
        <v>3</v>
      </c>
      <c r="P6" s="31">
        <v>3</v>
      </c>
      <c r="Q6" s="29">
        <v>4</v>
      </c>
      <c r="R6" s="30">
        <v>2</v>
      </c>
      <c r="S6" s="30">
        <v>3</v>
      </c>
      <c r="T6" s="30">
        <v>2</v>
      </c>
      <c r="U6" s="30">
        <v>1</v>
      </c>
      <c r="V6" s="30">
        <v>1</v>
      </c>
      <c r="W6" s="30">
        <v>1</v>
      </c>
      <c r="X6" s="31">
        <v>3</v>
      </c>
      <c r="Y6" s="29">
        <v>3</v>
      </c>
      <c r="Z6" s="30">
        <v>3</v>
      </c>
      <c r="AA6" s="31">
        <v>3</v>
      </c>
      <c r="AB6" s="29">
        <v>4</v>
      </c>
      <c r="AC6" s="30">
        <v>3</v>
      </c>
      <c r="AD6" s="31">
        <v>1</v>
      </c>
      <c r="AE6" t="s">
        <v>59</v>
      </c>
      <c r="AF6" t="s">
        <v>60</v>
      </c>
    </row>
    <row r="7" spans="1:33" x14ac:dyDescent="0.15">
      <c r="A7">
        <v>6</v>
      </c>
      <c r="B7" t="s">
        <v>61</v>
      </c>
      <c r="C7">
        <v>3</v>
      </c>
      <c r="D7" t="s">
        <v>34</v>
      </c>
      <c r="E7">
        <v>1624752752</v>
      </c>
      <c r="F7" t="s">
        <v>62</v>
      </c>
      <c r="G7" t="s">
        <v>61</v>
      </c>
      <c r="H7" t="s">
        <v>36</v>
      </c>
      <c r="I7" t="s">
        <v>37</v>
      </c>
      <c r="J7" t="s">
        <v>46</v>
      </c>
      <c r="K7" t="s">
        <v>39</v>
      </c>
      <c r="N7" s="29">
        <v>3</v>
      </c>
      <c r="O7" s="30">
        <v>2</v>
      </c>
      <c r="P7" s="31">
        <v>2</v>
      </c>
      <c r="Q7" s="29">
        <v>3</v>
      </c>
      <c r="R7" s="30">
        <v>3</v>
      </c>
      <c r="S7" s="30">
        <v>2</v>
      </c>
      <c r="T7" s="30">
        <v>1</v>
      </c>
      <c r="U7" s="30">
        <v>2</v>
      </c>
      <c r="V7" s="30">
        <v>2</v>
      </c>
      <c r="W7" s="30">
        <v>2</v>
      </c>
      <c r="X7" s="31">
        <v>2</v>
      </c>
      <c r="Y7" s="29">
        <v>2</v>
      </c>
      <c r="Z7" s="30">
        <v>2</v>
      </c>
      <c r="AA7" s="31">
        <v>2</v>
      </c>
      <c r="AB7" s="29">
        <v>2</v>
      </c>
      <c r="AC7" s="30">
        <v>2</v>
      </c>
      <c r="AD7" s="31">
        <v>1</v>
      </c>
      <c r="AE7" t="s">
        <v>63</v>
      </c>
      <c r="AF7" t="s">
        <v>64</v>
      </c>
    </row>
    <row r="8" spans="1:33" ht="14" thickBot="1" x14ac:dyDescent="0.2">
      <c r="A8">
        <v>7</v>
      </c>
      <c r="B8" t="s">
        <v>65</v>
      </c>
      <c r="C8">
        <v>3</v>
      </c>
      <c r="D8" t="s">
        <v>34</v>
      </c>
      <c r="E8">
        <v>420317475</v>
      </c>
      <c r="F8" t="s">
        <v>66</v>
      </c>
      <c r="G8" t="s">
        <v>65</v>
      </c>
      <c r="H8" t="s">
        <v>53</v>
      </c>
      <c r="I8" t="s">
        <v>37</v>
      </c>
      <c r="J8" t="s">
        <v>54</v>
      </c>
      <c r="K8" t="s">
        <v>39</v>
      </c>
      <c r="N8" s="33">
        <v>3</v>
      </c>
      <c r="O8" s="34">
        <v>3</v>
      </c>
      <c r="P8" s="35">
        <v>3</v>
      </c>
      <c r="Q8" s="33">
        <v>3</v>
      </c>
      <c r="R8" s="34">
        <v>2</v>
      </c>
      <c r="S8" s="34">
        <v>4</v>
      </c>
      <c r="T8" s="34">
        <v>2</v>
      </c>
      <c r="U8" s="34">
        <v>3</v>
      </c>
      <c r="V8" s="34">
        <v>2</v>
      </c>
      <c r="W8" s="34">
        <v>3</v>
      </c>
      <c r="X8" s="35">
        <v>4</v>
      </c>
      <c r="Y8" s="33">
        <v>4</v>
      </c>
      <c r="Z8" s="34">
        <v>3</v>
      </c>
      <c r="AA8" s="35">
        <v>3</v>
      </c>
      <c r="AB8" s="33">
        <v>3</v>
      </c>
      <c r="AC8" s="34">
        <v>1</v>
      </c>
      <c r="AD8" s="35">
        <v>1</v>
      </c>
      <c r="AE8" t="s">
        <v>67</v>
      </c>
      <c r="AF8" t="s">
        <v>68</v>
      </c>
    </row>
    <row r="9" spans="1:33" x14ac:dyDescent="0.15">
      <c r="A9">
        <v>8</v>
      </c>
      <c r="B9" t="s">
        <v>91</v>
      </c>
      <c r="C9">
        <v>3</v>
      </c>
      <c r="D9" t="s">
        <v>34</v>
      </c>
      <c r="E9">
        <v>880374458</v>
      </c>
      <c r="F9" t="s">
        <v>92</v>
      </c>
      <c r="G9" t="s">
        <v>91</v>
      </c>
      <c r="H9" t="s">
        <v>53</v>
      </c>
      <c r="I9" t="s">
        <v>93</v>
      </c>
      <c r="J9" t="s">
        <v>46</v>
      </c>
      <c r="K9" t="s">
        <v>94</v>
      </c>
      <c r="L9" t="s">
        <v>46</v>
      </c>
      <c r="M9" t="s">
        <v>95</v>
      </c>
      <c r="N9" s="36">
        <v>4</v>
      </c>
      <c r="O9" s="37">
        <v>4</v>
      </c>
      <c r="P9" s="38">
        <v>4</v>
      </c>
      <c r="Q9" s="36">
        <v>4</v>
      </c>
      <c r="R9" s="37">
        <v>3</v>
      </c>
      <c r="S9" s="37">
        <v>3</v>
      </c>
      <c r="T9" s="37">
        <v>2</v>
      </c>
      <c r="U9" s="37">
        <v>2</v>
      </c>
      <c r="V9" s="37">
        <v>1</v>
      </c>
      <c r="W9" s="37">
        <v>1</v>
      </c>
      <c r="X9" s="38">
        <v>1</v>
      </c>
      <c r="Y9" s="36">
        <v>3</v>
      </c>
      <c r="Z9" s="37">
        <v>3</v>
      </c>
      <c r="AA9" s="38">
        <v>3</v>
      </c>
      <c r="AB9" s="36">
        <v>4</v>
      </c>
      <c r="AC9" s="37">
        <v>3</v>
      </c>
      <c r="AD9" s="38">
        <v>2</v>
      </c>
      <c r="AE9" t="s">
        <v>96</v>
      </c>
      <c r="AF9" t="s">
        <v>97</v>
      </c>
    </row>
    <row r="10" spans="1:33" x14ac:dyDescent="0.15">
      <c r="A10">
        <v>9</v>
      </c>
      <c r="B10" t="s">
        <v>98</v>
      </c>
      <c r="C10">
        <v>3</v>
      </c>
      <c r="D10" t="s">
        <v>34</v>
      </c>
      <c r="E10">
        <v>1400819554</v>
      </c>
      <c r="F10" t="s">
        <v>99</v>
      </c>
      <c r="G10" t="s">
        <v>98</v>
      </c>
      <c r="H10" t="s">
        <v>36</v>
      </c>
      <c r="I10" t="s">
        <v>37</v>
      </c>
      <c r="J10" t="s">
        <v>46</v>
      </c>
      <c r="K10" t="s">
        <v>94</v>
      </c>
      <c r="L10" t="s">
        <v>46</v>
      </c>
      <c r="M10" t="s">
        <v>100</v>
      </c>
      <c r="N10" s="29">
        <v>4</v>
      </c>
      <c r="O10" s="30">
        <v>3</v>
      </c>
      <c r="P10" s="31">
        <v>3</v>
      </c>
      <c r="Q10" s="29">
        <v>4</v>
      </c>
      <c r="R10" s="30">
        <v>2</v>
      </c>
      <c r="S10" s="30">
        <v>4</v>
      </c>
      <c r="T10" s="30">
        <v>2</v>
      </c>
      <c r="U10" s="30">
        <v>1</v>
      </c>
      <c r="V10" s="30">
        <v>2</v>
      </c>
      <c r="W10" s="30">
        <v>2</v>
      </c>
      <c r="X10" s="31">
        <v>2</v>
      </c>
      <c r="Y10" s="29">
        <v>4</v>
      </c>
      <c r="Z10" s="30">
        <v>2</v>
      </c>
      <c r="AA10" s="31">
        <v>3</v>
      </c>
      <c r="AB10" s="29">
        <v>3</v>
      </c>
      <c r="AC10" s="30">
        <v>3</v>
      </c>
      <c r="AD10" s="31">
        <v>2</v>
      </c>
      <c r="AE10" t="s">
        <v>101</v>
      </c>
      <c r="AF10" t="s">
        <v>102</v>
      </c>
    </row>
    <row r="11" spans="1:33" x14ac:dyDescent="0.15">
      <c r="A11">
        <v>10</v>
      </c>
      <c r="B11" t="s">
        <v>103</v>
      </c>
      <c r="C11">
        <v>3</v>
      </c>
      <c r="D11" t="s">
        <v>34</v>
      </c>
      <c r="E11">
        <v>41431577</v>
      </c>
      <c r="F11" t="s">
        <v>99</v>
      </c>
      <c r="G11" t="s">
        <v>103</v>
      </c>
      <c r="H11" t="s">
        <v>36</v>
      </c>
      <c r="I11" t="s">
        <v>37</v>
      </c>
      <c r="J11" t="s">
        <v>46</v>
      </c>
      <c r="K11" t="s">
        <v>39</v>
      </c>
      <c r="N11" s="29">
        <v>4</v>
      </c>
      <c r="O11" s="30">
        <v>2</v>
      </c>
      <c r="P11" s="31">
        <v>4</v>
      </c>
      <c r="Q11" s="29">
        <v>4</v>
      </c>
      <c r="R11" s="30">
        <v>4</v>
      </c>
      <c r="S11" s="30">
        <v>4</v>
      </c>
      <c r="T11" s="30">
        <v>2</v>
      </c>
      <c r="U11" s="30">
        <v>1</v>
      </c>
      <c r="V11" s="30">
        <v>1</v>
      </c>
      <c r="W11" s="30">
        <v>2</v>
      </c>
      <c r="X11" s="31">
        <v>3</v>
      </c>
      <c r="Y11" s="29">
        <v>3</v>
      </c>
      <c r="Z11" s="30">
        <v>4</v>
      </c>
      <c r="AA11" s="31">
        <v>3</v>
      </c>
      <c r="AB11" s="29">
        <v>4</v>
      </c>
      <c r="AC11" s="30">
        <v>4</v>
      </c>
      <c r="AD11" s="31">
        <v>1</v>
      </c>
      <c r="AE11" t="s">
        <v>104</v>
      </c>
      <c r="AF11" t="s">
        <v>105</v>
      </c>
      <c r="AG11" t="s">
        <v>106</v>
      </c>
    </row>
    <row r="12" spans="1:33" x14ac:dyDescent="0.15">
      <c r="A12">
        <v>11</v>
      </c>
      <c r="B12" t="s">
        <v>107</v>
      </c>
      <c r="C12">
        <v>3</v>
      </c>
      <c r="D12" t="s">
        <v>34</v>
      </c>
      <c r="E12">
        <v>1640350193</v>
      </c>
      <c r="F12" t="s">
        <v>108</v>
      </c>
      <c r="G12" t="s">
        <v>107</v>
      </c>
      <c r="H12" t="s">
        <v>49</v>
      </c>
      <c r="I12" t="s">
        <v>37</v>
      </c>
      <c r="J12" t="s">
        <v>46</v>
      </c>
      <c r="K12" t="s">
        <v>39</v>
      </c>
      <c r="N12" s="29">
        <v>4</v>
      </c>
      <c r="O12" s="30">
        <v>3</v>
      </c>
      <c r="P12" s="31">
        <v>4</v>
      </c>
      <c r="Q12" s="29">
        <v>3</v>
      </c>
      <c r="R12" s="30">
        <v>3</v>
      </c>
      <c r="S12" s="30">
        <v>4</v>
      </c>
      <c r="T12" s="30">
        <v>2</v>
      </c>
      <c r="U12" s="30">
        <v>1</v>
      </c>
      <c r="V12" s="30">
        <v>2</v>
      </c>
      <c r="W12" s="30">
        <v>2</v>
      </c>
      <c r="X12" s="31">
        <v>2</v>
      </c>
      <c r="Y12" s="29">
        <v>3</v>
      </c>
      <c r="Z12" s="30">
        <v>2</v>
      </c>
      <c r="AA12" s="31">
        <v>2</v>
      </c>
      <c r="AB12" s="29">
        <v>3</v>
      </c>
      <c r="AC12" s="30">
        <v>3</v>
      </c>
      <c r="AD12" s="31">
        <v>1</v>
      </c>
      <c r="AE12" t="s">
        <v>109</v>
      </c>
      <c r="AF12" t="s">
        <v>110</v>
      </c>
      <c r="AG12" t="s">
        <v>111</v>
      </c>
    </row>
    <row r="13" spans="1:33" x14ac:dyDescent="0.15">
      <c r="A13">
        <v>12</v>
      </c>
      <c r="B13" t="s">
        <v>112</v>
      </c>
      <c r="C13">
        <v>3</v>
      </c>
      <c r="D13" t="s">
        <v>34</v>
      </c>
      <c r="E13">
        <v>1948971481</v>
      </c>
      <c r="F13" t="s">
        <v>108</v>
      </c>
      <c r="G13" t="s">
        <v>112</v>
      </c>
      <c r="H13" t="s">
        <v>49</v>
      </c>
      <c r="I13" t="s">
        <v>93</v>
      </c>
      <c r="J13" t="s">
        <v>46</v>
      </c>
      <c r="K13" t="s">
        <v>39</v>
      </c>
      <c r="N13" s="29">
        <v>3</v>
      </c>
      <c r="O13" s="30">
        <v>4</v>
      </c>
      <c r="P13" s="31">
        <v>3</v>
      </c>
      <c r="Q13" s="29">
        <v>3</v>
      </c>
      <c r="R13" s="30">
        <v>4</v>
      </c>
      <c r="S13" s="30">
        <v>2</v>
      </c>
      <c r="T13" s="30">
        <v>1</v>
      </c>
      <c r="U13" s="30">
        <v>2</v>
      </c>
      <c r="V13" s="30">
        <v>3</v>
      </c>
      <c r="W13" s="30">
        <v>2</v>
      </c>
      <c r="X13" s="31">
        <v>2</v>
      </c>
      <c r="Y13" s="29">
        <v>3</v>
      </c>
      <c r="Z13" s="30">
        <v>3</v>
      </c>
      <c r="AA13" s="31">
        <v>2</v>
      </c>
      <c r="AB13" s="29">
        <v>2</v>
      </c>
      <c r="AC13" s="30">
        <v>2</v>
      </c>
      <c r="AD13" s="31">
        <v>2</v>
      </c>
      <c r="AE13" t="s">
        <v>113</v>
      </c>
      <c r="AF13" t="s">
        <v>114</v>
      </c>
    </row>
    <row r="14" spans="1:33" x14ac:dyDescent="0.15">
      <c r="A14">
        <v>13</v>
      </c>
      <c r="B14" t="s">
        <v>115</v>
      </c>
      <c r="C14">
        <v>3</v>
      </c>
      <c r="D14" t="s">
        <v>34</v>
      </c>
      <c r="E14">
        <v>1430388530</v>
      </c>
      <c r="F14" t="s">
        <v>116</v>
      </c>
      <c r="G14" t="s">
        <v>115</v>
      </c>
      <c r="H14" t="s">
        <v>49</v>
      </c>
      <c r="I14" t="s">
        <v>37</v>
      </c>
      <c r="J14" t="s">
        <v>46</v>
      </c>
      <c r="K14" t="s">
        <v>39</v>
      </c>
      <c r="N14" s="29">
        <v>3</v>
      </c>
      <c r="O14" s="30">
        <v>3</v>
      </c>
      <c r="P14" s="31">
        <v>3</v>
      </c>
      <c r="Q14" s="29">
        <v>3</v>
      </c>
      <c r="R14" s="30">
        <v>3</v>
      </c>
      <c r="S14" s="30">
        <v>2</v>
      </c>
      <c r="T14" s="30">
        <v>1</v>
      </c>
      <c r="U14" s="30">
        <v>2</v>
      </c>
      <c r="V14" s="30">
        <v>1</v>
      </c>
      <c r="W14" s="30">
        <v>1</v>
      </c>
      <c r="X14" s="31">
        <v>1</v>
      </c>
      <c r="Y14" s="29">
        <v>3</v>
      </c>
      <c r="Z14" s="30">
        <v>2</v>
      </c>
      <c r="AA14" s="31">
        <v>3</v>
      </c>
      <c r="AB14" s="29">
        <v>2</v>
      </c>
      <c r="AC14" s="30">
        <v>2</v>
      </c>
      <c r="AD14" s="31">
        <v>1</v>
      </c>
      <c r="AG14" t="s">
        <v>117</v>
      </c>
    </row>
    <row r="15" spans="1:33" x14ac:dyDescent="0.15">
      <c r="A15">
        <v>14</v>
      </c>
      <c r="B15" t="s">
        <v>118</v>
      </c>
      <c r="C15">
        <v>3</v>
      </c>
      <c r="D15" t="s">
        <v>34</v>
      </c>
      <c r="E15">
        <v>1346221550</v>
      </c>
      <c r="F15" t="s">
        <v>119</v>
      </c>
      <c r="G15" t="s">
        <v>118</v>
      </c>
      <c r="H15" t="s">
        <v>49</v>
      </c>
      <c r="I15" t="s">
        <v>37</v>
      </c>
      <c r="J15" t="s">
        <v>120</v>
      </c>
      <c r="K15" t="s">
        <v>39</v>
      </c>
      <c r="N15" s="29">
        <v>3</v>
      </c>
      <c r="O15" s="30">
        <v>3</v>
      </c>
      <c r="P15" s="31">
        <v>3</v>
      </c>
      <c r="Q15" s="29">
        <v>2</v>
      </c>
      <c r="R15" s="30">
        <v>3</v>
      </c>
      <c r="S15" s="30">
        <v>1</v>
      </c>
      <c r="T15" s="30">
        <v>2</v>
      </c>
      <c r="U15" s="30">
        <v>2</v>
      </c>
      <c r="V15" s="30">
        <v>2</v>
      </c>
      <c r="W15" s="30">
        <v>2</v>
      </c>
      <c r="X15" s="31">
        <v>3</v>
      </c>
      <c r="Y15" s="29">
        <v>1</v>
      </c>
      <c r="Z15" s="30">
        <v>2</v>
      </c>
      <c r="AA15" s="31">
        <v>3</v>
      </c>
      <c r="AB15" s="29">
        <v>3</v>
      </c>
      <c r="AC15" s="30">
        <v>3</v>
      </c>
      <c r="AD15" s="31">
        <v>2</v>
      </c>
      <c r="AE15" t="s">
        <v>121</v>
      </c>
      <c r="AF15" t="s">
        <v>122</v>
      </c>
    </row>
    <row r="16" spans="1:33" ht="14" thickBot="1" x14ac:dyDescent="0.2">
      <c r="A16">
        <v>15</v>
      </c>
      <c r="B16" t="s">
        <v>123</v>
      </c>
      <c r="C16">
        <v>3</v>
      </c>
      <c r="D16" t="s">
        <v>34</v>
      </c>
      <c r="E16">
        <v>1793428544</v>
      </c>
      <c r="F16" t="s">
        <v>124</v>
      </c>
      <c r="G16" t="s">
        <v>123</v>
      </c>
      <c r="H16" t="s">
        <v>49</v>
      </c>
      <c r="I16" t="s">
        <v>93</v>
      </c>
      <c r="J16" t="s">
        <v>54</v>
      </c>
      <c r="K16" t="s">
        <v>39</v>
      </c>
      <c r="N16" s="33">
        <v>3</v>
      </c>
      <c r="O16" s="34">
        <v>4</v>
      </c>
      <c r="P16" s="35">
        <v>4</v>
      </c>
      <c r="Q16" s="33">
        <v>3</v>
      </c>
      <c r="R16" s="34">
        <v>4</v>
      </c>
      <c r="S16" s="34">
        <v>3</v>
      </c>
      <c r="T16" s="34">
        <v>2</v>
      </c>
      <c r="U16" s="34">
        <v>2</v>
      </c>
      <c r="V16" s="34">
        <v>3</v>
      </c>
      <c r="W16" s="34">
        <v>2</v>
      </c>
      <c r="X16" s="35">
        <v>1</v>
      </c>
      <c r="Y16" s="33">
        <v>2</v>
      </c>
      <c r="Z16" s="34">
        <v>3</v>
      </c>
      <c r="AA16" s="35">
        <v>2</v>
      </c>
      <c r="AB16" s="33">
        <v>2</v>
      </c>
      <c r="AC16" s="34">
        <v>4</v>
      </c>
      <c r="AD16" s="35">
        <v>3</v>
      </c>
      <c r="AE16" t="s">
        <v>125</v>
      </c>
      <c r="AF16" t="s">
        <v>126</v>
      </c>
      <c r="AG16" t="s">
        <v>127</v>
      </c>
    </row>
    <row r="22" spans="13:32" x14ac:dyDescent="0.15">
      <c r="N22">
        <v>1</v>
      </c>
      <c r="O22">
        <v>2</v>
      </c>
      <c r="P22">
        <v>3</v>
      </c>
      <c r="Q22">
        <v>4</v>
      </c>
      <c r="R22">
        <v>5</v>
      </c>
      <c r="S22">
        <v>6</v>
      </c>
      <c r="T22">
        <v>7</v>
      </c>
      <c r="U22">
        <v>8</v>
      </c>
      <c r="V22">
        <v>9</v>
      </c>
      <c r="W22">
        <v>10</v>
      </c>
      <c r="X22">
        <v>11</v>
      </c>
      <c r="Y22">
        <v>12</v>
      </c>
      <c r="Z22">
        <v>13</v>
      </c>
      <c r="AA22">
        <v>14</v>
      </c>
      <c r="AB22">
        <v>15</v>
      </c>
      <c r="AC22">
        <v>16</v>
      </c>
      <c r="AD22">
        <v>17</v>
      </c>
    </row>
    <row r="23" spans="13:32" x14ac:dyDescent="0.15">
      <c r="M23" s="19" t="s">
        <v>69</v>
      </c>
      <c r="N23" s="19">
        <f>AVERAGE(N2:N16)</f>
        <v>3.3333333333333335</v>
      </c>
      <c r="O23" s="19">
        <f t="shared" ref="O23:AD23" si="0">AVERAGE(O2:O16)</f>
        <v>3.3333333333333335</v>
      </c>
      <c r="P23" s="19">
        <f t="shared" si="0"/>
        <v>3.2666666666666666</v>
      </c>
      <c r="Q23" s="19">
        <f t="shared" si="0"/>
        <v>3.2</v>
      </c>
      <c r="R23" s="19">
        <f t="shared" si="0"/>
        <v>3.0666666666666669</v>
      </c>
      <c r="S23" s="19">
        <f t="shared" si="0"/>
        <v>2.8666666666666667</v>
      </c>
      <c r="T23" s="19">
        <f t="shared" si="0"/>
        <v>1.7333333333333334</v>
      </c>
      <c r="U23" s="19">
        <f t="shared" si="0"/>
        <v>1.8666666666666667</v>
      </c>
      <c r="V23" s="19">
        <f t="shared" si="0"/>
        <v>1.7333333333333334</v>
      </c>
      <c r="W23" s="19">
        <f t="shared" si="0"/>
        <v>1.8</v>
      </c>
      <c r="X23" s="19">
        <f t="shared" si="0"/>
        <v>2.2000000000000002</v>
      </c>
      <c r="Y23" s="19">
        <f t="shared" si="0"/>
        <v>2.7333333333333334</v>
      </c>
      <c r="Z23" s="19">
        <f t="shared" si="0"/>
        <v>2.7333333333333334</v>
      </c>
      <c r="AA23" s="19">
        <f t="shared" si="0"/>
        <v>2.7333333333333334</v>
      </c>
      <c r="AB23" s="19">
        <f t="shared" si="0"/>
        <v>2.9333333333333331</v>
      </c>
      <c r="AC23" s="19">
        <f t="shared" si="0"/>
        <v>2.7333333333333334</v>
      </c>
      <c r="AD23" s="19">
        <f t="shared" si="0"/>
        <v>1.6666666666666667</v>
      </c>
    </row>
    <row r="24" spans="13:32" x14ac:dyDescent="0.15">
      <c r="M24" t="s">
        <v>70</v>
      </c>
      <c r="N24">
        <f>MEDIAN(N2:N16)</f>
        <v>3</v>
      </c>
      <c r="O24">
        <f t="shared" ref="O24:AD24" si="1">MEDIAN(O2:O16)</f>
        <v>3</v>
      </c>
      <c r="P24">
        <f t="shared" si="1"/>
        <v>3</v>
      </c>
      <c r="Q24">
        <f t="shared" si="1"/>
        <v>3</v>
      </c>
      <c r="R24">
        <f t="shared" si="1"/>
        <v>3</v>
      </c>
      <c r="S24">
        <f t="shared" si="1"/>
        <v>3</v>
      </c>
      <c r="T24">
        <f t="shared" si="1"/>
        <v>2</v>
      </c>
      <c r="U24">
        <f t="shared" si="1"/>
        <v>2</v>
      </c>
      <c r="V24">
        <f t="shared" si="1"/>
        <v>2</v>
      </c>
      <c r="W24">
        <f t="shared" si="1"/>
        <v>2</v>
      </c>
      <c r="X24">
        <f t="shared" si="1"/>
        <v>2</v>
      </c>
      <c r="Y24">
        <f t="shared" si="1"/>
        <v>3</v>
      </c>
      <c r="Z24">
        <f t="shared" si="1"/>
        <v>3</v>
      </c>
      <c r="AA24">
        <f t="shared" si="1"/>
        <v>3</v>
      </c>
      <c r="AB24">
        <f t="shared" si="1"/>
        <v>3</v>
      </c>
      <c r="AC24">
        <f t="shared" si="1"/>
        <v>3</v>
      </c>
      <c r="AD24">
        <f t="shared" si="1"/>
        <v>2</v>
      </c>
    </row>
    <row r="25" spans="13:32" x14ac:dyDescent="0.15">
      <c r="M25" t="s">
        <v>71</v>
      </c>
      <c r="N25">
        <f>MODE(N2:N16)</f>
        <v>3</v>
      </c>
      <c r="O25">
        <f t="shared" ref="O25:AD25" si="2">MODE(O2:O16)</f>
        <v>4</v>
      </c>
      <c r="P25">
        <f t="shared" si="2"/>
        <v>3</v>
      </c>
      <c r="Q25">
        <f t="shared" si="2"/>
        <v>3</v>
      </c>
      <c r="R25">
        <f t="shared" si="2"/>
        <v>3</v>
      </c>
      <c r="S25">
        <f t="shared" si="2"/>
        <v>3</v>
      </c>
      <c r="T25">
        <f t="shared" si="2"/>
        <v>2</v>
      </c>
      <c r="U25">
        <f t="shared" si="2"/>
        <v>2</v>
      </c>
      <c r="V25">
        <f t="shared" si="2"/>
        <v>2</v>
      </c>
      <c r="W25">
        <f t="shared" si="2"/>
        <v>2</v>
      </c>
      <c r="X25">
        <f t="shared" si="2"/>
        <v>2</v>
      </c>
      <c r="Y25">
        <f t="shared" si="2"/>
        <v>3</v>
      </c>
      <c r="Z25">
        <f t="shared" si="2"/>
        <v>3</v>
      </c>
      <c r="AA25">
        <f t="shared" si="2"/>
        <v>3</v>
      </c>
      <c r="AB25">
        <f t="shared" si="2"/>
        <v>3</v>
      </c>
      <c r="AC25">
        <f t="shared" si="2"/>
        <v>3</v>
      </c>
      <c r="AD25">
        <f t="shared" si="2"/>
        <v>1</v>
      </c>
    </row>
    <row r="26" spans="13:32" x14ac:dyDescent="0.15">
      <c r="M26" t="s">
        <v>74</v>
      </c>
      <c r="N26" s="1" t="s">
        <v>75</v>
      </c>
      <c r="O26" s="1" t="s">
        <v>76</v>
      </c>
      <c r="P26" s="1" t="s">
        <v>75</v>
      </c>
      <c r="Q26" s="1" t="s">
        <v>75</v>
      </c>
      <c r="R26" s="1" t="s">
        <v>75</v>
      </c>
      <c r="S26" s="1" t="s">
        <v>76</v>
      </c>
      <c r="T26" s="1" t="s">
        <v>77</v>
      </c>
      <c r="U26" s="1" t="s">
        <v>77</v>
      </c>
      <c r="V26" s="1" t="s">
        <v>76</v>
      </c>
      <c r="W26" s="1" t="s">
        <v>77</v>
      </c>
      <c r="X26" s="1" t="s">
        <v>76</v>
      </c>
      <c r="Y26" s="1" t="s">
        <v>76</v>
      </c>
      <c r="Z26" s="1" t="s">
        <v>78</v>
      </c>
      <c r="AA26" s="1" t="s">
        <v>78</v>
      </c>
      <c r="AB26" s="1" t="s">
        <v>75</v>
      </c>
      <c r="AC26" s="1" t="s">
        <v>76</v>
      </c>
      <c r="AD26" s="1" t="s">
        <v>79</v>
      </c>
    </row>
    <row r="27" spans="13:32" x14ac:dyDescent="0.15">
      <c r="M27" t="s">
        <v>72</v>
      </c>
      <c r="N27" s="39">
        <f>STDEV(N2:N16)</f>
        <v>0.48795003647426727</v>
      </c>
      <c r="O27" s="39">
        <f t="shared" ref="O27:AD27" si="3">STDEV(O2:O16)</f>
        <v>0.72374686445574632</v>
      </c>
      <c r="P27" s="39">
        <f t="shared" si="3"/>
        <v>0.59361683970466395</v>
      </c>
      <c r="Q27" s="39">
        <f t="shared" si="3"/>
        <v>0.56061191058138848</v>
      </c>
      <c r="R27" s="39">
        <f t="shared" si="3"/>
        <v>0.79880863671798041</v>
      </c>
      <c r="S27" s="39">
        <f t="shared" si="3"/>
        <v>0.91547541643412689</v>
      </c>
      <c r="T27" s="39">
        <f t="shared" si="3"/>
        <v>0.45773770821706317</v>
      </c>
      <c r="U27" s="39">
        <f t="shared" si="3"/>
        <v>0.63994047342218441</v>
      </c>
      <c r="V27" s="39">
        <f t="shared" si="3"/>
        <v>0.70373155054899661</v>
      </c>
      <c r="W27" s="39">
        <f t="shared" si="3"/>
        <v>0.56061191058138804</v>
      </c>
      <c r="X27" s="39">
        <f t="shared" si="3"/>
        <v>0.86189160737133486</v>
      </c>
      <c r="Y27" s="39">
        <f t="shared" si="3"/>
        <v>0.88371510168853695</v>
      </c>
      <c r="Z27" s="39">
        <f t="shared" si="3"/>
        <v>0.59361683970466395</v>
      </c>
      <c r="AA27" s="39">
        <f t="shared" si="3"/>
        <v>0.45773770821706378</v>
      </c>
      <c r="AB27" s="39">
        <f t="shared" si="3"/>
        <v>0.70373155054899705</v>
      </c>
      <c r="AC27" s="39">
        <f t="shared" si="3"/>
        <v>0.79880863671798041</v>
      </c>
      <c r="AD27" s="39">
        <f t="shared" si="3"/>
        <v>0.72374686445574599</v>
      </c>
      <c r="AF27" t="s">
        <v>73</v>
      </c>
    </row>
    <row r="28" spans="13:32" x14ac:dyDescent="0.15">
      <c r="N28" s="44"/>
      <c r="O28" s="44"/>
      <c r="P28" s="44"/>
      <c r="Q28" s="44"/>
      <c r="R28" s="44"/>
      <c r="S28" s="44"/>
      <c r="T28" s="44"/>
      <c r="U28" s="44"/>
      <c r="V28" s="44"/>
      <c r="W28" s="44"/>
      <c r="X28" s="44"/>
      <c r="Y28" s="44"/>
      <c r="Z28" s="44"/>
      <c r="AA28" s="44"/>
      <c r="AB28" s="44"/>
      <c r="AC28" s="44"/>
      <c r="AD28" s="44"/>
    </row>
    <row r="34" spans="11:30" ht="14" thickBot="1" x14ac:dyDescent="0.2"/>
    <row r="35" spans="11:30" ht="14" thickBot="1" x14ac:dyDescent="0.2">
      <c r="K35" s="20" t="s">
        <v>90</v>
      </c>
      <c r="N35" s="51" t="s">
        <v>82</v>
      </c>
      <c r="O35" s="52"/>
      <c r="P35" s="53"/>
      <c r="Q35" s="51" t="s">
        <v>83</v>
      </c>
      <c r="R35" s="52"/>
      <c r="S35" s="52"/>
      <c r="T35" s="52"/>
      <c r="U35" s="52"/>
      <c r="V35" s="52"/>
      <c r="W35" s="52"/>
      <c r="X35" s="53"/>
      <c r="Y35" s="51" t="s">
        <v>84</v>
      </c>
      <c r="Z35" s="52"/>
      <c r="AA35" s="53"/>
      <c r="AB35" s="51" t="s">
        <v>85</v>
      </c>
      <c r="AC35" s="52"/>
      <c r="AD35" s="53"/>
    </row>
    <row r="36" spans="11:30" ht="14" thickBot="1" x14ac:dyDescent="0.2">
      <c r="N36" s="57" t="s">
        <v>80</v>
      </c>
      <c r="O36" s="57"/>
      <c r="P36" s="57"/>
      <c r="Q36" s="57"/>
      <c r="R36" s="57"/>
      <c r="S36" s="57"/>
      <c r="T36" s="57"/>
      <c r="U36" s="57"/>
      <c r="V36" s="57"/>
      <c r="W36" s="57"/>
      <c r="X36" s="57"/>
      <c r="Y36" s="57"/>
      <c r="Z36" s="57"/>
      <c r="AA36" s="57"/>
      <c r="AB36" s="57"/>
      <c r="AC36" s="57"/>
      <c r="AD36" s="57"/>
    </row>
    <row r="37" spans="11:30" x14ac:dyDescent="0.15">
      <c r="N37" s="7">
        <v>3</v>
      </c>
      <c r="O37" s="8">
        <v>4</v>
      </c>
      <c r="P37" s="9">
        <v>3</v>
      </c>
      <c r="Q37" s="7">
        <v>3</v>
      </c>
      <c r="R37" s="8">
        <v>2</v>
      </c>
      <c r="S37" s="8">
        <v>3</v>
      </c>
      <c r="T37" s="23">
        <f>5-T2</f>
        <v>3</v>
      </c>
      <c r="U37" s="23">
        <f>5-U2</f>
        <v>3</v>
      </c>
      <c r="V37" s="23">
        <f>5-V2</f>
        <v>4</v>
      </c>
      <c r="W37" s="23">
        <f t="shared" ref="W37:X37" si="4">5-W2</f>
        <v>3</v>
      </c>
      <c r="X37" s="24">
        <f t="shared" si="4"/>
        <v>2</v>
      </c>
      <c r="Y37" s="7">
        <v>2</v>
      </c>
      <c r="Z37" s="8">
        <v>3</v>
      </c>
      <c r="AA37" s="9">
        <v>3</v>
      </c>
      <c r="AB37" s="8">
        <v>3</v>
      </c>
      <c r="AC37" s="8">
        <v>3</v>
      </c>
      <c r="AD37" s="24">
        <f>5-AD2</f>
        <v>2</v>
      </c>
    </row>
    <row r="38" spans="11:30" x14ac:dyDescent="0.15">
      <c r="L38" s="50" t="s">
        <v>128</v>
      </c>
      <c r="N38" s="10">
        <v>3</v>
      </c>
      <c r="O38">
        <v>4</v>
      </c>
      <c r="P38" s="11">
        <v>3</v>
      </c>
      <c r="Q38" s="10">
        <v>3</v>
      </c>
      <c r="R38">
        <v>4</v>
      </c>
      <c r="S38">
        <v>3</v>
      </c>
      <c r="T38" s="25">
        <f t="shared" ref="T38:U43" si="5">5-T3</f>
        <v>3</v>
      </c>
      <c r="U38" s="25">
        <f t="shared" si="5"/>
        <v>3</v>
      </c>
      <c r="V38" s="25">
        <f t="shared" ref="V38:X43" si="6">5-V3</f>
        <v>3</v>
      </c>
      <c r="W38" s="25">
        <f t="shared" si="6"/>
        <v>3</v>
      </c>
      <c r="X38" s="26">
        <f t="shared" si="6"/>
        <v>3</v>
      </c>
      <c r="Y38" s="10">
        <v>2</v>
      </c>
      <c r="Z38">
        <v>3</v>
      </c>
      <c r="AA38" s="11">
        <v>3</v>
      </c>
      <c r="AB38">
        <v>3</v>
      </c>
      <c r="AC38">
        <v>2</v>
      </c>
      <c r="AD38" s="26">
        <f t="shared" ref="AD38:AD43" si="7">5-AD3</f>
        <v>3</v>
      </c>
    </row>
    <row r="39" spans="11:30" x14ac:dyDescent="0.15">
      <c r="L39" s="50"/>
      <c r="N39" s="10">
        <v>3</v>
      </c>
      <c r="O39">
        <v>4</v>
      </c>
      <c r="P39" s="11">
        <v>3</v>
      </c>
      <c r="Q39" s="10">
        <v>3</v>
      </c>
      <c r="R39">
        <v>4</v>
      </c>
      <c r="S39">
        <v>3</v>
      </c>
      <c r="T39" s="25">
        <f t="shared" si="5"/>
        <v>4</v>
      </c>
      <c r="U39" s="25">
        <f t="shared" si="5"/>
        <v>3</v>
      </c>
      <c r="V39" s="25">
        <f t="shared" si="6"/>
        <v>3</v>
      </c>
      <c r="W39" s="25">
        <f t="shared" si="6"/>
        <v>4</v>
      </c>
      <c r="X39" s="26">
        <f t="shared" si="6"/>
        <v>3</v>
      </c>
      <c r="Y39" s="10">
        <v>2</v>
      </c>
      <c r="Z39">
        <v>3</v>
      </c>
      <c r="AA39" s="11">
        <v>3</v>
      </c>
      <c r="AB39">
        <v>3</v>
      </c>
      <c r="AC39">
        <v>3</v>
      </c>
      <c r="AD39" s="26">
        <f t="shared" si="7"/>
        <v>4</v>
      </c>
    </row>
    <row r="40" spans="11:30" x14ac:dyDescent="0.15">
      <c r="L40" s="50"/>
      <c r="N40" s="10">
        <v>3</v>
      </c>
      <c r="O40">
        <v>4</v>
      </c>
      <c r="P40" s="11">
        <v>4</v>
      </c>
      <c r="Q40" s="10">
        <v>3</v>
      </c>
      <c r="R40">
        <v>3</v>
      </c>
      <c r="S40">
        <v>2</v>
      </c>
      <c r="T40" s="25">
        <f t="shared" si="5"/>
        <v>3</v>
      </c>
      <c r="U40" s="25">
        <f t="shared" si="5"/>
        <v>2</v>
      </c>
      <c r="V40" s="25">
        <f t="shared" si="6"/>
        <v>4</v>
      </c>
      <c r="W40" s="25">
        <f t="shared" si="6"/>
        <v>3</v>
      </c>
      <c r="X40" s="26">
        <f t="shared" si="6"/>
        <v>3</v>
      </c>
      <c r="Y40" s="10">
        <v>4</v>
      </c>
      <c r="Z40">
        <v>3</v>
      </c>
      <c r="AA40" s="11">
        <v>3</v>
      </c>
      <c r="AB40">
        <v>3</v>
      </c>
      <c r="AC40">
        <v>3</v>
      </c>
      <c r="AD40" s="26">
        <f t="shared" si="7"/>
        <v>3</v>
      </c>
    </row>
    <row r="41" spans="11:30" x14ac:dyDescent="0.15">
      <c r="N41" s="10">
        <v>4</v>
      </c>
      <c r="O41">
        <v>3</v>
      </c>
      <c r="P41" s="11">
        <v>3</v>
      </c>
      <c r="Q41" s="10">
        <v>4</v>
      </c>
      <c r="R41">
        <v>2</v>
      </c>
      <c r="S41">
        <v>3</v>
      </c>
      <c r="T41" s="25">
        <f t="shared" si="5"/>
        <v>3</v>
      </c>
      <c r="U41" s="25">
        <f t="shared" si="5"/>
        <v>4</v>
      </c>
      <c r="V41" s="25">
        <f t="shared" si="6"/>
        <v>4</v>
      </c>
      <c r="W41" s="25">
        <f t="shared" si="6"/>
        <v>4</v>
      </c>
      <c r="X41" s="26">
        <f t="shared" si="6"/>
        <v>2</v>
      </c>
      <c r="Y41" s="10">
        <v>3</v>
      </c>
      <c r="Z41">
        <v>3</v>
      </c>
      <c r="AA41" s="11">
        <v>3</v>
      </c>
      <c r="AB41">
        <v>4</v>
      </c>
      <c r="AC41">
        <v>3</v>
      </c>
      <c r="AD41" s="26">
        <f t="shared" si="7"/>
        <v>4</v>
      </c>
    </row>
    <row r="42" spans="11:30" x14ac:dyDescent="0.15">
      <c r="N42" s="10">
        <v>3</v>
      </c>
      <c r="O42">
        <v>2</v>
      </c>
      <c r="P42" s="11">
        <v>2</v>
      </c>
      <c r="Q42" s="10">
        <v>3</v>
      </c>
      <c r="R42">
        <v>3</v>
      </c>
      <c r="S42">
        <v>2</v>
      </c>
      <c r="T42" s="25">
        <f t="shared" si="5"/>
        <v>4</v>
      </c>
      <c r="U42" s="25">
        <f t="shared" si="5"/>
        <v>3</v>
      </c>
      <c r="V42" s="25">
        <f t="shared" si="6"/>
        <v>3</v>
      </c>
      <c r="W42" s="25">
        <f t="shared" si="6"/>
        <v>3</v>
      </c>
      <c r="X42" s="26">
        <f t="shared" si="6"/>
        <v>3</v>
      </c>
      <c r="Y42" s="10">
        <v>2</v>
      </c>
      <c r="Z42">
        <v>2</v>
      </c>
      <c r="AA42" s="11">
        <v>2</v>
      </c>
      <c r="AB42">
        <v>2</v>
      </c>
      <c r="AC42">
        <v>2</v>
      </c>
      <c r="AD42" s="26">
        <f t="shared" si="7"/>
        <v>4</v>
      </c>
    </row>
    <row r="43" spans="11:30" ht="14" thickBot="1" x14ac:dyDescent="0.2">
      <c r="N43" s="12">
        <v>3</v>
      </c>
      <c r="O43" s="13">
        <v>3</v>
      </c>
      <c r="P43" s="14">
        <v>3</v>
      </c>
      <c r="Q43" s="12">
        <v>3</v>
      </c>
      <c r="R43" s="13">
        <v>2</v>
      </c>
      <c r="S43" s="13">
        <v>4</v>
      </c>
      <c r="T43" s="27">
        <f t="shared" si="5"/>
        <v>3</v>
      </c>
      <c r="U43" s="27">
        <f t="shared" si="5"/>
        <v>2</v>
      </c>
      <c r="V43" s="27">
        <f t="shared" si="6"/>
        <v>3</v>
      </c>
      <c r="W43" s="27">
        <f t="shared" si="6"/>
        <v>2</v>
      </c>
      <c r="X43" s="28">
        <f t="shared" si="6"/>
        <v>1</v>
      </c>
      <c r="Y43" s="12">
        <v>4</v>
      </c>
      <c r="Z43" s="13">
        <v>3</v>
      </c>
      <c r="AA43" s="11">
        <v>3</v>
      </c>
      <c r="AB43" s="13">
        <v>3</v>
      </c>
      <c r="AC43" s="13">
        <v>1</v>
      </c>
      <c r="AD43" s="26">
        <f t="shared" si="7"/>
        <v>4</v>
      </c>
    </row>
    <row r="44" spans="11:30" x14ac:dyDescent="0.15">
      <c r="M44" t="s">
        <v>81</v>
      </c>
      <c r="P44" s="40">
        <f>(N37+O37+P37)/3</f>
        <v>3.3333333333333335</v>
      </c>
      <c r="X44" s="45">
        <f>SUM(Q37:X37)/8</f>
        <v>2.875</v>
      </c>
      <c r="AA44" s="45">
        <f>SUM(Y37:AA37)/3</f>
        <v>2.6666666666666665</v>
      </c>
      <c r="AD44" s="45">
        <f>SUM(AB37:AD37)/3</f>
        <v>2.6666666666666665</v>
      </c>
    </row>
    <row r="45" spans="11:30" x14ac:dyDescent="0.15">
      <c r="P45" s="41">
        <f t="shared" ref="P45:P50" si="8">(N38+O38+P38)/3</f>
        <v>3.3333333333333335</v>
      </c>
      <c r="X45" s="46">
        <f t="shared" ref="X45:X50" si="9">SUM(Q38:X38)/8</f>
        <v>3.125</v>
      </c>
      <c r="AA45" s="41">
        <f t="shared" ref="AA45:AA50" si="10">SUM(Y38:AA38)/3</f>
        <v>2.6666666666666665</v>
      </c>
      <c r="AD45" s="41">
        <f t="shared" ref="AD45:AD50" si="11">SUM(AB38:AD38)/3</f>
        <v>2.6666666666666665</v>
      </c>
    </row>
    <row r="46" spans="11:30" x14ac:dyDescent="0.15">
      <c r="P46" s="41">
        <f t="shared" si="8"/>
        <v>3.3333333333333335</v>
      </c>
      <c r="X46" s="46">
        <f t="shared" si="9"/>
        <v>3.375</v>
      </c>
      <c r="AA46" s="41">
        <f t="shared" si="10"/>
        <v>2.6666666666666665</v>
      </c>
      <c r="AD46" s="41">
        <f t="shared" si="11"/>
        <v>3.3333333333333335</v>
      </c>
    </row>
    <row r="47" spans="11:30" x14ac:dyDescent="0.15">
      <c r="P47" s="41">
        <f t="shared" si="8"/>
        <v>3.6666666666666665</v>
      </c>
      <c r="X47" s="46">
        <f t="shared" si="9"/>
        <v>2.875</v>
      </c>
      <c r="Y47" s="47"/>
      <c r="Z47" s="47"/>
      <c r="AA47" s="46">
        <f t="shared" si="10"/>
        <v>3.3333333333333335</v>
      </c>
      <c r="AB47" s="47"/>
      <c r="AC47" s="47"/>
      <c r="AD47" s="46">
        <f t="shared" si="11"/>
        <v>3</v>
      </c>
    </row>
    <row r="48" spans="11:30" x14ac:dyDescent="0.15">
      <c r="P48" s="41">
        <f t="shared" si="8"/>
        <v>3.3333333333333335</v>
      </c>
      <c r="X48" s="46">
        <f t="shared" si="9"/>
        <v>3.25</v>
      </c>
      <c r="Y48" s="47"/>
      <c r="Z48" s="47"/>
      <c r="AA48" s="46">
        <f t="shared" si="10"/>
        <v>3</v>
      </c>
      <c r="AB48" s="47"/>
      <c r="AC48" s="47"/>
      <c r="AD48" s="46">
        <f t="shared" si="11"/>
        <v>3.6666666666666665</v>
      </c>
    </row>
    <row r="49" spans="16:30" x14ac:dyDescent="0.15">
      <c r="P49" s="41">
        <f t="shared" si="8"/>
        <v>2.3333333333333335</v>
      </c>
      <c r="X49" s="46">
        <f t="shared" si="9"/>
        <v>3</v>
      </c>
      <c r="Y49" s="47"/>
      <c r="Z49" s="47"/>
      <c r="AA49" s="46">
        <f t="shared" si="10"/>
        <v>2</v>
      </c>
      <c r="AB49" s="47"/>
      <c r="AC49" s="47"/>
      <c r="AD49" s="46">
        <f t="shared" si="11"/>
        <v>2.6666666666666665</v>
      </c>
    </row>
    <row r="50" spans="16:30" ht="14" thickBot="1" x14ac:dyDescent="0.2">
      <c r="P50" s="42">
        <f t="shared" si="8"/>
        <v>3</v>
      </c>
      <c r="X50" s="42">
        <f t="shared" si="9"/>
        <v>2.5</v>
      </c>
      <c r="AA50" s="42">
        <f t="shared" si="10"/>
        <v>3.3333333333333335</v>
      </c>
      <c r="AD50" s="42">
        <f t="shared" si="11"/>
        <v>2.6666666666666665</v>
      </c>
    </row>
    <row r="77" spans="14:30" ht="16" x14ac:dyDescent="0.2">
      <c r="P77" s="22"/>
      <c r="X77" s="22"/>
      <c r="AA77" s="22"/>
      <c r="AD77" s="22"/>
    </row>
    <row r="78" spans="14:30" ht="14" thickBot="1" x14ac:dyDescent="0.2"/>
    <row r="79" spans="14:30" ht="14" thickBot="1" x14ac:dyDescent="0.2">
      <c r="N79" s="51" t="s">
        <v>82</v>
      </c>
      <c r="O79" s="52"/>
      <c r="P79" s="53"/>
      <c r="Q79" s="54" t="s">
        <v>83</v>
      </c>
      <c r="R79" s="55"/>
      <c r="S79" s="55"/>
      <c r="T79" s="55"/>
      <c r="U79" s="55"/>
      <c r="V79" s="55"/>
      <c r="W79" s="55"/>
      <c r="X79" s="56"/>
      <c r="Y79" s="51" t="s">
        <v>84</v>
      </c>
      <c r="Z79" s="52"/>
      <c r="AA79" s="53"/>
      <c r="AB79" s="54" t="s">
        <v>85</v>
      </c>
      <c r="AC79" s="55"/>
      <c r="AD79" s="56"/>
    </row>
    <row r="80" spans="14:30" x14ac:dyDescent="0.15">
      <c r="N80" s="7">
        <v>4</v>
      </c>
      <c r="O80" s="8">
        <v>4</v>
      </c>
      <c r="P80" s="8">
        <v>4</v>
      </c>
      <c r="Q80" s="7">
        <v>4</v>
      </c>
      <c r="R80" s="8">
        <v>3</v>
      </c>
      <c r="S80" s="8">
        <v>3</v>
      </c>
      <c r="T80" s="23">
        <f>5-T9</f>
        <v>3</v>
      </c>
      <c r="U80" s="23">
        <f>5-U9</f>
        <v>3</v>
      </c>
      <c r="V80" s="23">
        <f>5-V9</f>
        <v>4</v>
      </c>
      <c r="W80" s="23">
        <f>5-W9</f>
        <v>4</v>
      </c>
      <c r="X80" s="24">
        <f>5-X9</f>
        <v>4</v>
      </c>
      <c r="Y80" s="8">
        <v>3</v>
      </c>
      <c r="Z80" s="8">
        <v>3</v>
      </c>
      <c r="AA80" s="8">
        <v>3</v>
      </c>
      <c r="AB80" s="7">
        <v>4</v>
      </c>
      <c r="AC80" s="8">
        <v>3</v>
      </c>
      <c r="AD80" s="24">
        <f>5-AD9</f>
        <v>3</v>
      </c>
    </row>
    <row r="81" spans="12:30" x14ac:dyDescent="0.15">
      <c r="N81" s="10">
        <v>4</v>
      </c>
      <c r="O81">
        <v>3</v>
      </c>
      <c r="P81">
        <v>3</v>
      </c>
      <c r="Q81" s="10">
        <v>4</v>
      </c>
      <c r="R81">
        <v>2</v>
      </c>
      <c r="S81">
        <v>4</v>
      </c>
      <c r="T81" s="25">
        <f t="shared" ref="T81:T87" si="12">5-T10</f>
        <v>3</v>
      </c>
      <c r="U81" s="25">
        <f t="shared" ref="U81:U87" si="13">5-U10</f>
        <v>4</v>
      </c>
      <c r="V81" s="25">
        <f t="shared" ref="V81:X87" si="14">5-V10</f>
        <v>3</v>
      </c>
      <c r="W81" s="25">
        <f t="shared" si="14"/>
        <v>3</v>
      </c>
      <c r="X81" s="26">
        <f t="shared" si="14"/>
        <v>3</v>
      </c>
      <c r="Y81">
        <v>4</v>
      </c>
      <c r="Z81">
        <v>2</v>
      </c>
      <c r="AA81">
        <v>3</v>
      </c>
      <c r="AB81" s="10">
        <v>3</v>
      </c>
      <c r="AC81">
        <v>3</v>
      </c>
      <c r="AD81" s="26">
        <f t="shared" ref="AD81:AD87" si="15">5-AD10</f>
        <v>3</v>
      </c>
    </row>
    <row r="82" spans="12:30" x14ac:dyDescent="0.15">
      <c r="L82" s="50" t="s">
        <v>129</v>
      </c>
      <c r="N82" s="10">
        <v>4</v>
      </c>
      <c r="O82">
        <v>2</v>
      </c>
      <c r="P82">
        <v>4</v>
      </c>
      <c r="Q82" s="10">
        <v>4</v>
      </c>
      <c r="R82">
        <v>4</v>
      </c>
      <c r="S82">
        <v>4</v>
      </c>
      <c r="T82" s="25">
        <f t="shared" si="12"/>
        <v>3</v>
      </c>
      <c r="U82" s="25">
        <f t="shared" si="13"/>
        <v>4</v>
      </c>
      <c r="V82" s="25">
        <f t="shared" si="14"/>
        <v>4</v>
      </c>
      <c r="W82" s="25">
        <f t="shared" si="14"/>
        <v>3</v>
      </c>
      <c r="X82" s="26">
        <f t="shared" si="14"/>
        <v>2</v>
      </c>
      <c r="Y82">
        <v>3</v>
      </c>
      <c r="Z82">
        <v>4</v>
      </c>
      <c r="AA82">
        <v>3</v>
      </c>
      <c r="AB82" s="10">
        <v>4</v>
      </c>
      <c r="AC82">
        <v>4</v>
      </c>
      <c r="AD82" s="26">
        <f t="shared" si="15"/>
        <v>4</v>
      </c>
    </row>
    <row r="83" spans="12:30" x14ac:dyDescent="0.15">
      <c r="L83" s="50"/>
      <c r="N83" s="10">
        <v>4</v>
      </c>
      <c r="O83">
        <v>3</v>
      </c>
      <c r="P83">
        <v>4</v>
      </c>
      <c r="Q83" s="10">
        <v>3</v>
      </c>
      <c r="R83">
        <v>3</v>
      </c>
      <c r="S83">
        <v>4</v>
      </c>
      <c r="T83" s="25">
        <f t="shared" si="12"/>
        <v>3</v>
      </c>
      <c r="U83" s="25">
        <f t="shared" si="13"/>
        <v>4</v>
      </c>
      <c r="V83" s="25">
        <f t="shared" si="14"/>
        <v>3</v>
      </c>
      <c r="W83" s="25">
        <f t="shared" si="14"/>
        <v>3</v>
      </c>
      <c r="X83" s="26">
        <f t="shared" si="14"/>
        <v>3</v>
      </c>
      <c r="Y83" s="21">
        <v>3</v>
      </c>
      <c r="Z83">
        <v>2</v>
      </c>
      <c r="AA83">
        <v>2</v>
      </c>
      <c r="AB83" s="15">
        <v>3</v>
      </c>
      <c r="AC83">
        <v>3</v>
      </c>
      <c r="AD83" s="26">
        <f t="shared" si="15"/>
        <v>4</v>
      </c>
    </row>
    <row r="84" spans="12:30" x14ac:dyDescent="0.15">
      <c r="L84" s="50"/>
      <c r="N84" s="10">
        <v>3</v>
      </c>
      <c r="O84">
        <v>4</v>
      </c>
      <c r="P84">
        <v>3</v>
      </c>
      <c r="Q84" s="10">
        <v>3</v>
      </c>
      <c r="R84">
        <v>4</v>
      </c>
      <c r="S84">
        <v>2</v>
      </c>
      <c r="T84" s="25">
        <f t="shared" si="12"/>
        <v>4</v>
      </c>
      <c r="U84" s="25">
        <f t="shared" si="13"/>
        <v>3</v>
      </c>
      <c r="V84" s="25">
        <f t="shared" si="14"/>
        <v>2</v>
      </c>
      <c r="W84" s="25">
        <f t="shared" si="14"/>
        <v>3</v>
      </c>
      <c r="X84" s="26">
        <f t="shared" si="14"/>
        <v>3</v>
      </c>
      <c r="Y84">
        <v>3</v>
      </c>
      <c r="Z84">
        <v>3</v>
      </c>
      <c r="AA84">
        <v>2</v>
      </c>
      <c r="AB84" s="10">
        <v>2</v>
      </c>
      <c r="AC84">
        <v>2</v>
      </c>
      <c r="AD84" s="26">
        <f t="shared" si="15"/>
        <v>3</v>
      </c>
    </row>
    <row r="85" spans="12:30" x14ac:dyDescent="0.15">
      <c r="N85" s="10">
        <v>3</v>
      </c>
      <c r="O85">
        <v>3</v>
      </c>
      <c r="P85">
        <v>3</v>
      </c>
      <c r="Q85" s="10">
        <v>3</v>
      </c>
      <c r="R85">
        <v>3</v>
      </c>
      <c r="S85">
        <v>2</v>
      </c>
      <c r="T85" s="25">
        <f t="shared" si="12"/>
        <v>4</v>
      </c>
      <c r="U85" s="25">
        <f t="shared" si="13"/>
        <v>3</v>
      </c>
      <c r="V85" s="25">
        <f t="shared" si="14"/>
        <v>4</v>
      </c>
      <c r="W85" s="25">
        <f t="shared" si="14"/>
        <v>4</v>
      </c>
      <c r="X85" s="26">
        <f t="shared" si="14"/>
        <v>4</v>
      </c>
      <c r="Y85">
        <v>3</v>
      </c>
      <c r="Z85">
        <v>2</v>
      </c>
      <c r="AA85">
        <v>3</v>
      </c>
      <c r="AB85" s="10">
        <v>2</v>
      </c>
      <c r="AC85">
        <v>2</v>
      </c>
      <c r="AD85" s="26">
        <f t="shared" si="15"/>
        <v>4</v>
      </c>
    </row>
    <row r="86" spans="12:30" x14ac:dyDescent="0.15">
      <c r="N86" s="10">
        <v>3</v>
      </c>
      <c r="O86">
        <v>3</v>
      </c>
      <c r="P86">
        <v>3</v>
      </c>
      <c r="Q86" s="10">
        <v>2</v>
      </c>
      <c r="R86">
        <v>3</v>
      </c>
      <c r="S86">
        <v>1</v>
      </c>
      <c r="T86" s="25">
        <f t="shared" si="12"/>
        <v>3</v>
      </c>
      <c r="U86" s="25">
        <f t="shared" si="13"/>
        <v>3</v>
      </c>
      <c r="V86" s="25">
        <f t="shared" si="14"/>
        <v>3</v>
      </c>
      <c r="W86" s="25">
        <f t="shared" si="14"/>
        <v>3</v>
      </c>
      <c r="X86" s="26">
        <f t="shared" si="14"/>
        <v>2</v>
      </c>
      <c r="Y86">
        <v>1</v>
      </c>
      <c r="Z86">
        <v>2</v>
      </c>
      <c r="AA86">
        <v>3</v>
      </c>
      <c r="AB86" s="10">
        <v>3</v>
      </c>
      <c r="AC86">
        <v>3</v>
      </c>
      <c r="AD86" s="26">
        <f t="shared" si="15"/>
        <v>3</v>
      </c>
    </row>
    <row r="87" spans="12:30" ht="14" thickBot="1" x14ac:dyDescent="0.2">
      <c r="N87" s="12">
        <v>3</v>
      </c>
      <c r="O87" s="13">
        <v>4</v>
      </c>
      <c r="P87" s="13">
        <v>4</v>
      </c>
      <c r="Q87" s="12">
        <v>3</v>
      </c>
      <c r="R87" s="13">
        <v>4</v>
      </c>
      <c r="S87" s="13">
        <v>3</v>
      </c>
      <c r="T87" s="27">
        <f t="shared" si="12"/>
        <v>3</v>
      </c>
      <c r="U87" s="27">
        <f t="shared" si="13"/>
        <v>3</v>
      </c>
      <c r="V87" s="27">
        <f t="shared" si="14"/>
        <v>2</v>
      </c>
      <c r="W87" s="27">
        <f t="shared" si="14"/>
        <v>3</v>
      </c>
      <c r="X87" s="28">
        <f t="shared" si="14"/>
        <v>4</v>
      </c>
      <c r="Y87" s="13">
        <v>2</v>
      </c>
      <c r="Z87" s="13">
        <v>3</v>
      </c>
      <c r="AA87" s="13">
        <v>2</v>
      </c>
      <c r="AB87" s="12">
        <v>2</v>
      </c>
      <c r="AC87" s="13">
        <v>4</v>
      </c>
      <c r="AD87" s="28">
        <f t="shared" si="15"/>
        <v>2</v>
      </c>
    </row>
    <row r="88" spans="12:30" x14ac:dyDescent="0.15">
      <c r="P88" s="16">
        <f>SUM(N80:P80)/3</f>
        <v>4</v>
      </c>
      <c r="X88" s="48">
        <f>SUM(Q80:X80)/8</f>
        <v>3.5</v>
      </c>
      <c r="Y88" s="47"/>
      <c r="Z88" s="47"/>
      <c r="AA88" s="48">
        <f>SUM(Y80:AA80)/3</f>
        <v>3</v>
      </c>
      <c r="AB88" s="47"/>
      <c r="AC88" s="47"/>
      <c r="AD88" s="48">
        <f>SUM(AB80:AD80)/3</f>
        <v>3.3333333333333335</v>
      </c>
    </row>
    <row r="89" spans="12:30" x14ac:dyDescent="0.15">
      <c r="P89" s="17">
        <f t="shared" ref="P89:P95" si="16">SUM(N81:P81)/3</f>
        <v>3.3333333333333335</v>
      </c>
      <c r="X89" s="49">
        <f t="shared" ref="X89:X95" si="17">SUM(Q81:X81)/8</f>
        <v>3.25</v>
      </c>
      <c r="Y89" s="47"/>
      <c r="Z89" s="47"/>
      <c r="AA89" s="49">
        <f t="shared" ref="AA89:AA95" si="18">SUM(Y81:AA81)/3</f>
        <v>3</v>
      </c>
      <c r="AB89" s="47"/>
      <c r="AC89" s="47"/>
      <c r="AD89" s="49">
        <f t="shared" ref="AD89:AD95" si="19">SUM(AB81:AD81)/3</f>
        <v>3</v>
      </c>
    </row>
    <row r="90" spans="12:30" x14ac:dyDescent="0.15">
      <c r="P90" s="17">
        <f t="shared" si="16"/>
        <v>3.3333333333333335</v>
      </c>
      <c r="X90" s="49">
        <f t="shared" si="17"/>
        <v>3.5</v>
      </c>
      <c r="Y90" s="47"/>
      <c r="Z90" s="47"/>
      <c r="AA90" s="49">
        <f t="shared" si="18"/>
        <v>3.3333333333333335</v>
      </c>
      <c r="AB90" s="47"/>
      <c r="AC90" s="47"/>
      <c r="AD90" s="49">
        <f t="shared" si="19"/>
        <v>4</v>
      </c>
    </row>
    <row r="91" spans="12:30" x14ac:dyDescent="0.15">
      <c r="P91" s="17">
        <f t="shared" si="16"/>
        <v>3.6666666666666665</v>
      </c>
      <c r="X91" s="49">
        <f t="shared" si="17"/>
        <v>3.25</v>
      </c>
      <c r="Y91" s="47"/>
      <c r="Z91" s="47"/>
      <c r="AA91" s="49">
        <f t="shared" si="18"/>
        <v>2.3333333333333335</v>
      </c>
      <c r="AB91" s="47"/>
      <c r="AC91" s="47"/>
      <c r="AD91" s="49">
        <f t="shared" si="19"/>
        <v>3.3333333333333335</v>
      </c>
    </row>
    <row r="92" spans="12:30" x14ac:dyDescent="0.15">
      <c r="P92" s="17">
        <f t="shared" si="16"/>
        <v>3.3333333333333335</v>
      </c>
      <c r="X92" s="49">
        <f t="shared" si="17"/>
        <v>3</v>
      </c>
      <c r="Y92" s="47"/>
      <c r="Z92" s="47"/>
      <c r="AA92" s="49">
        <f t="shared" si="18"/>
        <v>2.6666666666666665</v>
      </c>
      <c r="AB92" s="47"/>
      <c r="AC92" s="47"/>
      <c r="AD92" s="49">
        <f t="shared" si="19"/>
        <v>2.3333333333333335</v>
      </c>
    </row>
    <row r="93" spans="12:30" x14ac:dyDescent="0.15">
      <c r="P93" s="17">
        <f t="shared" si="16"/>
        <v>3</v>
      </c>
      <c r="X93" s="49">
        <f t="shared" si="17"/>
        <v>3.375</v>
      </c>
      <c r="Y93" s="47"/>
      <c r="Z93" s="47"/>
      <c r="AA93" s="49">
        <f t="shared" si="18"/>
        <v>2.6666666666666665</v>
      </c>
      <c r="AB93" s="47"/>
      <c r="AC93" s="47"/>
      <c r="AD93" s="49">
        <f t="shared" si="19"/>
        <v>2.6666666666666665</v>
      </c>
    </row>
    <row r="94" spans="12:30" x14ac:dyDescent="0.15">
      <c r="P94" s="17">
        <f t="shared" si="16"/>
        <v>3</v>
      </c>
      <c r="X94" s="17">
        <f t="shared" si="17"/>
        <v>2.5</v>
      </c>
      <c r="AA94" s="17">
        <f t="shared" si="18"/>
        <v>2</v>
      </c>
      <c r="AD94" s="17">
        <f t="shared" si="19"/>
        <v>3</v>
      </c>
    </row>
    <row r="95" spans="12:30" ht="14" thickBot="1" x14ac:dyDescent="0.2">
      <c r="P95" s="18">
        <f t="shared" si="16"/>
        <v>3.6666666666666665</v>
      </c>
      <c r="X95" s="18">
        <f t="shared" si="17"/>
        <v>3.125</v>
      </c>
      <c r="AA95" s="18">
        <f t="shared" si="18"/>
        <v>2.3333333333333335</v>
      </c>
      <c r="AD95" s="18">
        <f t="shared" si="19"/>
        <v>2.6666666666666665</v>
      </c>
    </row>
    <row r="96" spans="12:30" x14ac:dyDescent="0.15">
      <c r="L96" s="50" t="s">
        <v>130</v>
      </c>
      <c r="M96" t="s">
        <v>69</v>
      </c>
      <c r="P96" s="39">
        <f>AVERAGE(P44:P50,P88:P95)</f>
        <v>3.3111111111111109</v>
      </c>
      <c r="X96">
        <f>AVERAGE(X44:X50,X88:X95)</f>
        <v>3.1</v>
      </c>
      <c r="AA96" s="39">
        <f>AVERAGE(AA44:AA50,AA88:AA95)</f>
        <v>2.7333333333333334</v>
      </c>
      <c r="AD96">
        <f>AVERAGE(AD44:AD50,AD88:AD95)</f>
        <v>3</v>
      </c>
    </row>
    <row r="97" spans="12:31" x14ac:dyDescent="0.15">
      <c r="L97" s="50"/>
      <c r="M97" t="s">
        <v>70</v>
      </c>
      <c r="P97" s="39">
        <f>MEDIAN(P44:P50,P88:P95)</f>
        <v>3.3333333333333335</v>
      </c>
      <c r="X97">
        <f>MEDIAN(X44:X50,X88:X95)</f>
        <v>3.125</v>
      </c>
      <c r="AA97" s="39">
        <f>MEDIAN(AA44:AA50,AA88:AA95)</f>
        <v>2.6666666666666665</v>
      </c>
      <c r="AD97">
        <f>MEDIAN(AD44:AD50,AD88:AD95)</f>
        <v>3</v>
      </c>
    </row>
    <row r="98" spans="12:31" x14ac:dyDescent="0.15">
      <c r="L98" s="50"/>
      <c r="M98" t="s">
        <v>74</v>
      </c>
      <c r="P98" s="39">
        <f>MIN(P44:P50,P88:P95)</f>
        <v>2.3333333333333335</v>
      </c>
      <c r="Q98">
        <f>MAX(P44:P50,P88:P95)</f>
        <v>4</v>
      </c>
      <c r="X98">
        <f>MIN(X44:X50,X88:X95)</f>
        <v>2.5</v>
      </c>
      <c r="Y98">
        <f>MAX(X44:X50,X88:X95)</f>
        <v>3.5</v>
      </c>
      <c r="AA98">
        <f>MIN(AA44:AA50,AA88:AA95)</f>
        <v>2</v>
      </c>
      <c r="AB98" s="39">
        <f>MAX(AA44:AA50,AA88:AA95)</f>
        <v>3.3333333333333335</v>
      </c>
      <c r="AD98" s="39">
        <f>MIN(AD44:AD50,AD88:AD95)</f>
        <v>2.3333333333333335</v>
      </c>
      <c r="AE98">
        <f>MAX(AD44:AD50,AD88:AD95)</f>
        <v>4</v>
      </c>
    </row>
    <row r="99" spans="12:31" ht="16" x14ac:dyDescent="0.2">
      <c r="L99" s="50"/>
      <c r="M99" t="s">
        <v>72</v>
      </c>
      <c r="P99" s="43">
        <f>STDEV(P44:P50,P88:P95)</f>
        <v>0.38763971708862871</v>
      </c>
      <c r="X99" s="43">
        <f>STDEV(X44:X50,X88:X95)</f>
        <v>0.31410303132207162</v>
      </c>
      <c r="AA99" s="43">
        <f>STDEV(AA44:AA50,AA88:AA95)</f>
        <v>0.44005771627230272</v>
      </c>
      <c r="AD99" s="43">
        <f>STDEV(AD44:AD50,AD88:AD95)</f>
        <v>0.45425676257949765</v>
      </c>
    </row>
    <row r="100" spans="12:31" x14ac:dyDescent="0.15">
      <c r="L100" s="50"/>
    </row>
    <row r="101" spans="12:31" x14ac:dyDescent="0.15">
      <c r="L101" s="50"/>
      <c r="O101" t="s">
        <v>86</v>
      </c>
      <c r="P101" t="s">
        <v>87</v>
      </c>
      <c r="W101" t="s">
        <v>86</v>
      </c>
      <c r="X101" t="s">
        <v>87</v>
      </c>
      <c r="Z101" t="s">
        <v>86</v>
      </c>
      <c r="AA101" t="s">
        <v>87</v>
      </c>
      <c r="AC101" t="s">
        <v>86</v>
      </c>
      <c r="AD101" t="s">
        <v>87</v>
      </c>
    </row>
    <row r="102" spans="12:31" x14ac:dyDescent="0.15">
      <c r="L102" s="50"/>
      <c r="M102" t="s">
        <v>88</v>
      </c>
      <c r="O102">
        <f>COUNTIF(N37:P43,"4") + COUNTIF(N37:P43,"3") + COUNTIF(N80:P87,"4") +COUNTIF(N80:P87,"3")</f>
        <v>42</v>
      </c>
      <c r="P102" s="39">
        <f>O102/(15*3)</f>
        <v>0.93333333333333335</v>
      </c>
      <c r="W102">
        <f>COUNTIF(Q37:X43,"4") + COUNTIF(Q37:X43,"3") + COUNTIF(Q80:X87,"4") +COUNTIF(Q80:X87,"3")</f>
        <v>100</v>
      </c>
      <c r="X102" s="39">
        <f>W102/(15*8)</f>
        <v>0.83333333333333337</v>
      </c>
      <c r="Z102">
        <f>COUNTIF(Y37:AA43,"4") + COUNTIF(Y37:AA43,"3") + COUNTIF(Y80:AA87,"4") +COUNTIF(Y80:AA87,"3")</f>
        <v>30</v>
      </c>
      <c r="AA102" s="39">
        <f>Z102/(3*15)</f>
        <v>0.66666666666666663</v>
      </c>
      <c r="AC102">
        <f>COUNTIF(AB37:AD43,"4") + COUNTIF(AB37:AD43,"3") + COUNTIF(AB80:AD87,"4") +COUNTIF(AB80:AD87,"3")</f>
        <v>34</v>
      </c>
      <c r="AD102" s="39">
        <f>AC102/(3*15)</f>
        <v>0.75555555555555554</v>
      </c>
    </row>
    <row r="103" spans="12:31" x14ac:dyDescent="0.15">
      <c r="L103" s="50"/>
      <c r="M103" t="s">
        <v>89</v>
      </c>
      <c r="O103">
        <f>COUNTIF(N37:P43,"1") + COUNTIF(N37:P43,"2")+COUNTIF(N80:P87,"1") + COUNTIF(N80:P87,"2")</f>
        <v>3</v>
      </c>
      <c r="P103" s="39">
        <f>O103/(15*3)</f>
        <v>6.6666666666666666E-2</v>
      </c>
      <c r="W103">
        <f>COUNTIF(Q37:X43,"1") + COUNTIF(Q37:X43,"2")+COUNTIF(Q80:X87,"1") + COUNTIF(Q80:X87,"2")</f>
        <v>20</v>
      </c>
      <c r="X103" s="39">
        <f>W103/(15*8)</f>
        <v>0.16666666666666666</v>
      </c>
      <c r="Z103">
        <f>COUNTIF(Y37:AA43,"1") + COUNTIF(Y37:AA43,"2")+COUNTIF(Y80:AA87,"1") + COUNTIF(Y80:AA87,"2")</f>
        <v>15</v>
      </c>
      <c r="AA103" s="39">
        <f>Z103/(3*15)</f>
        <v>0.33333333333333331</v>
      </c>
      <c r="AC103">
        <f>COUNTIF(AB37:AD43,"1") + COUNTIF(AB37:AD43,"2")+COUNTIF(AB80:AD87,"1") + COUNTIF(AB80:AD87,"2")</f>
        <v>11</v>
      </c>
      <c r="AD103" s="39">
        <f>AC103/(3*15)</f>
        <v>0.24444444444444444</v>
      </c>
    </row>
  </sheetData>
  <mergeCells count="12">
    <mergeCell ref="AB35:AD35"/>
    <mergeCell ref="L38:L40"/>
    <mergeCell ref="N79:P79"/>
    <mergeCell ref="Q79:X79"/>
    <mergeCell ref="Y79:AA79"/>
    <mergeCell ref="AB79:AD79"/>
    <mergeCell ref="N36:AD36"/>
    <mergeCell ref="L82:L84"/>
    <mergeCell ref="L96:L103"/>
    <mergeCell ref="N35:P35"/>
    <mergeCell ref="Q35:X35"/>
    <mergeCell ref="Y35:AA35"/>
  </mergeCells>
  <conditionalFormatting sqref="N27:AD27">
    <cfRule type="cellIs" dxfId="2" priority="1" operator="between">
      <formula>0.9</formula>
      <formula>1.25</formula>
    </cfRule>
    <cfRule type="cellIs" dxfId="1" priority="2" operator="between">
      <formula>0.9</formula>
      <formula>0.8</formula>
    </cfRule>
    <cfRule type="cellIs" dxfId="0" priority="3" operator="lessThan">
      <formula>0.8</formula>
    </cfRule>
  </conditionalFormatting>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Information</vt:lpstr>
      <vt:lpstr>Explorative Wirksamkeitsanalyse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Kießling, Peter</cp:lastModifiedBy>
  <cp:revision>0</cp:revision>
  <dcterms:created xsi:type="dcterms:W3CDTF">2024-10-14T13:06:58Z</dcterms:created>
  <dcterms:modified xsi:type="dcterms:W3CDTF">2025-06-15T09:24:02Z</dcterms:modified>
</cp:coreProperties>
</file>